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435"/>
  </bookViews>
  <sheets>
    <sheet name="общая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0" i="1" l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D140" i="1" s="1"/>
  <c r="E140" i="1"/>
  <c r="C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D139" i="1" s="1"/>
  <c r="I139" i="1"/>
  <c r="H139" i="1"/>
  <c r="G139" i="1"/>
  <c r="F139" i="1"/>
  <c r="E139" i="1"/>
  <c r="C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D138" i="1" s="1"/>
  <c r="K138" i="1"/>
  <c r="J138" i="1"/>
  <c r="I138" i="1"/>
  <c r="H138" i="1"/>
  <c r="G138" i="1"/>
  <c r="F138" i="1"/>
  <c r="E138" i="1"/>
  <c r="C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D137" i="1" s="1"/>
  <c r="E137" i="1"/>
  <c r="C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D136" i="1" s="1"/>
  <c r="E136" i="1"/>
  <c r="C136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D135" i="1" s="1"/>
  <c r="I135" i="1"/>
  <c r="H135" i="1"/>
  <c r="G135" i="1"/>
  <c r="F135" i="1"/>
  <c r="E135" i="1"/>
  <c r="C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D133" i="1" s="1"/>
  <c r="E133" i="1"/>
  <c r="C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D132" i="1" s="1"/>
  <c r="E132" i="1"/>
  <c r="C132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D131" i="1" s="1"/>
  <c r="I131" i="1"/>
  <c r="H131" i="1"/>
  <c r="G131" i="1"/>
  <c r="F131" i="1"/>
  <c r="E131" i="1"/>
  <c r="C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D130" i="1" s="1"/>
  <c r="K130" i="1"/>
  <c r="J130" i="1"/>
  <c r="I130" i="1"/>
  <c r="H130" i="1"/>
  <c r="G130" i="1"/>
  <c r="F130" i="1"/>
  <c r="E130" i="1"/>
  <c r="C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D129" i="1" s="1"/>
  <c r="E129" i="1"/>
  <c r="C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D128" i="1" s="1"/>
  <c r="E128" i="1"/>
  <c r="C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D127" i="1" s="1"/>
  <c r="I127" i="1"/>
  <c r="H127" i="1"/>
  <c r="G127" i="1"/>
  <c r="F127" i="1"/>
  <c r="E127" i="1"/>
  <c r="C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D125" i="1" s="1"/>
  <c r="E125" i="1"/>
  <c r="C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D124" i="1" s="1"/>
  <c r="E124" i="1"/>
  <c r="C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D123" i="1" s="1"/>
  <c r="I123" i="1"/>
  <c r="H123" i="1"/>
  <c r="G123" i="1"/>
  <c r="F123" i="1"/>
  <c r="E123" i="1"/>
  <c r="C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D122" i="1" s="1"/>
  <c r="K122" i="1"/>
  <c r="J122" i="1"/>
  <c r="I122" i="1"/>
  <c r="H122" i="1"/>
  <c r="G122" i="1"/>
  <c r="F122" i="1"/>
  <c r="E122" i="1"/>
  <c r="C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D121" i="1" s="1"/>
  <c r="E121" i="1"/>
  <c r="C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D120" i="1" s="1"/>
  <c r="E120" i="1"/>
  <c r="C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D119" i="1" s="1"/>
  <c r="G119" i="1"/>
  <c r="F119" i="1"/>
  <c r="E119" i="1"/>
  <c r="C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D118" i="1" s="1"/>
  <c r="K118" i="1"/>
  <c r="J118" i="1"/>
  <c r="I118" i="1"/>
  <c r="H118" i="1"/>
  <c r="G118" i="1"/>
  <c r="F118" i="1"/>
  <c r="E118" i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D117" i="1" s="1"/>
  <c r="E117" i="1"/>
  <c r="C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D116" i="1" s="1"/>
  <c r="E116" i="1"/>
  <c r="C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D115" i="1" s="1"/>
  <c r="E115" i="1"/>
  <c r="C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D114" i="1" s="1"/>
  <c r="K114" i="1"/>
  <c r="J114" i="1"/>
  <c r="I114" i="1"/>
  <c r="H114" i="1"/>
  <c r="G114" i="1"/>
  <c r="F114" i="1"/>
  <c r="E114" i="1"/>
  <c r="C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D113" i="1" s="1"/>
  <c r="E113" i="1"/>
  <c r="C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D112" i="1" s="1"/>
  <c r="E112" i="1"/>
  <c r="C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D111" i="1" s="1"/>
  <c r="E111" i="1"/>
  <c r="C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D110" i="1" s="1"/>
  <c r="K110" i="1"/>
  <c r="J110" i="1"/>
  <c r="I110" i="1"/>
  <c r="H110" i="1"/>
  <c r="G110" i="1"/>
  <c r="F110" i="1"/>
  <c r="E110" i="1"/>
  <c r="C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D109" i="1" s="1"/>
  <c r="E109" i="1"/>
  <c r="C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D108" i="1" s="1"/>
  <c r="G108" i="1"/>
  <c r="F108" i="1"/>
  <c r="E108" i="1"/>
  <c r="C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D107" i="1" s="1"/>
  <c r="E107" i="1"/>
  <c r="C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5" i="1" s="1"/>
  <c r="E105" i="1"/>
  <c r="C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D104" i="1" s="1"/>
  <c r="G104" i="1"/>
  <c r="F104" i="1"/>
  <c r="E104" i="1"/>
  <c r="C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D103" i="1" s="1"/>
  <c r="E103" i="1"/>
  <c r="C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D102" i="1" s="1"/>
  <c r="K102" i="1"/>
  <c r="J102" i="1"/>
  <c r="I102" i="1"/>
  <c r="H102" i="1"/>
  <c r="G102" i="1"/>
  <c r="F102" i="1"/>
  <c r="E102" i="1"/>
  <c r="C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D101" i="1" s="1"/>
  <c r="E101" i="1"/>
  <c r="C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D100" i="1" s="1"/>
  <c r="G100" i="1"/>
  <c r="F100" i="1"/>
  <c r="E100" i="1"/>
  <c r="C100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D99" i="1" s="1"/>
  <c r="E99" i="1"/>
  <c r="C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D97" i="1" s="1"/>
  <c r="E97" i="1"/>
  <c r="C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D96" i="1" s="1"/>
  <c r="G96" i="1"/>
  <c r="F96" i="1"/>
  <c r="E96" i="1"/>
  <c r="C96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5" i="1" s="1"/>
  <c r="E95" i="1"/>
  <c r="C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D93" i="1" s="1"/>
  <c r="E93" i="1"/>
  <c r="C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D92" i="1" s="1"/>
  <c r="G92" i="1"/>
  <c r="F92" i="1"/>
  <c r="E92" i="1"/>
  <c r="C92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D91" i="1" s="1"/>
  <c r="E91" i="1"/>
  <c r="C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D89" i="1" s="1"/>
  <c r="E89" i="1"/>
  <c r="C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D88" i="1" s="1"/>
  <c r="G88" i="1"/>
  <c r="F88" i="1"/>
  <c r="E88" i="1"/>
  <c r="C88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D87" i="1" s="1"/>
  <c r="E87" i="1"/>
  <c r="C87" i="1"/>
  <c r="AB86" i="1"/>
  <c r="AA86" i="1"/>
  <c r="Z86" i="1"/>
  <c r="Y86" i="1"/>
  <c r="X86" i="1"/>
  <c r="W86" i="1"/>
  <c r="V86" i="1"/>
  <c r="U86" i="1"/>
  <c r="T86" i="1"/>
  <c r="D86" i="1" s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5" i="1" s="1"/>
  <c r="E85" i="1"/>
  <c r="C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D84" i="1" s="1"/>
  <c r="G84" i="1"/>
  <c r="F84" i="1"/>
  <c r="E84" i="1"/>
  <c r="C84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D83" i="1" s="1"/>
  <c r="E83" i="1"/>
  <c r="C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D82" i="1" s="1"/>
  <c r="K82" i="1"/>
  <c r="J82" i="1"/>
  <c r="I82" i="1"/>
  <c r="H82" i="1"/>
  <c r="G82" i="1"/>
  <c r="F82" i="1"/>
  <c r="E82" i="1"/>
  <c r="C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D81" i="1" s="1"/>
  <c r="E81" i="1"/>
  <c r="C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D80" i="1" s="1"/>
  <c r="G80" i="1"/>
  <c r="F80" i="1"/>
  <c r="E80" i="1"/>
  <c r="C80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D79" i="1" s="1"/>
  <c r="E79" i="1"/>
  <c r="C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D77" i="1" s="1"/>
  <c r="E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D76" i="1" s="1"/>
  <c r="G76" i="1"/>
  <c r="F76" i="1"/>
  <c r="E76" i="1"/>
  <c r="C7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 s="1"/>
  <c r="E75" i="1"/>
  <c r="C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D74" i="1" s="1"/>
  <c r="K74" i="1"/>
  <c r="J74" i="1"/>
  <c r="I74" i="1"/>
  <c r="H74" i="1"/>
  <c r="G74" i="1"/>
  <c r="F74" i="1"/>
  <c r="E74" i="1"/>
  <c r="C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 s="1"/>
  <c r="E73" i="1"/>
  <c r="C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D72" i="1" s="1"/>
  <c r="G72" i="1"/>
  <c r="F72" i="1"/>
  <c r="E72" i="1"/>
  <c r="C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D71" i="1" s="1"/>
  <c r="E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D70" i="1" s="1"/>
  <c r="K70" i="1"/>
  <c r="J70" i="1"/>
  <c r="I70" i="1"/>
  <c r="H70" i="1"/>
  <c r="G70" i="1"/>
  <c r="F70" i="1"/>
  <c r="E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 s="1"/>
  <c r="E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D68" i="1" s="1"/>
  <c r="G68" i="1"/>
  <c r="F68" i="1"/>
  <c r="E68" i="1"/>
  <c r="C68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 s="1"/>
  <c r="E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D66" i="1" s="1"/>
  <c r="K66" i="1"/>
  <c r="J66" i="1"/>
  <c r="I66" i="1"/>
  <c r="H66" i="1"/>
  <c r="G66" i="1"/>
  <c r="F66" i="1"/>
  <c r="E66" i="1"/>
  <c r="C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5" i="1" s="1"/>
  <c r="E65" i="1"/>
  <c r="C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D64" i="1" s="1"/>
  <c r="G64" i="1"/>
  <c r="F64" i="1"/>
  <c r="E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 s="1"/>
  <c r="E63" i="1"/>
  <c r="C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D62" i="1" s="1"/>
  <c r="K62" i="1"/>
  <c r="J62" i="1"/>
  <c r="I62" i="1"/>
  <c r="H62" i="1"/>
  <c r="G62" i="1"/>
  <c r="F62" i="1"/>
  <c r="E62" i="1"/>
  <c r="C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D61" i="1" s="1"/>
  <c r="E61" i="1"/>
  <c r="C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D60" i="1" s="1"/>
  <c r="G60" i="1"/>
  <c r="F60" i="1"/>
  <c r="E60" i="1"/>
  <c r="C60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 s="1"/>
  <c r="E59" i="1"/>
  <c r="C59" i="1"/>
  <c r="AB58" i="1"/>
  <c r="AA58" i="1"/>
  <c r="D58" i="1" s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 s="1"/>
  <c r="E57" i="1"/>
  <c r="C57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 s="1"/>
  <c r="G56" i="1"/>
  <c r="F56" i="1"/>
  <c r="E56" i="1"/>
  <c r="C56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D55" i="1" s="1"/>
  <c r="E55" i="1"/>
  <c r="C55" i="1"/>
  <c r="AB54" i="1"/>
  <c r="AA54" i="1"/>
  <c r="D54" i="1" s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 s="1"/>
  <c r="E53" i="1"/>
  <c r="C53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D52" i="1" s="1"/>
  <c r="G52" i="1"/>
  <c r="F52" i="1"/>
  <c r="E52" i="1"/>
  <c r="C52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 s="1"/>
  <c r="E51" i="1"/>
  <c r="C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D50" i="1" s="1"/>
  <c r="K50" i="1"/>
  <c r="J50" i="1"/>
  <c r="I50" i="1"/>
  <c r="H50" i="1"/>
  <c r="G50" i="1"/>
  <c r="F50" i="1"/>
  <c r="E50" i="1"/>
  <c r="C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D49" i="1" s="1"/>
  <c r="E49" i="1"/>
  <c r="C49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 s="1"/>
  <c r="G48" i="1"/>
  <c r="F48" i="1"/>
  <c r="E48" i="1"/>
  <c r="C48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D47" i="1" s="1"/>
  <c r="E47" i="1"/>
  <c r="C47" i="1"/>
  <c r="AB46" i="1"/>
  <c r="AA46" i="1"/>
  <c r="Z46" i="1"/>
  <c r="Y46" i="1"/>
  <c r="X46" i="1"/>
  <c r="W46" i="1"/>
  <c r="V46" i="1"/>
  <c r="U46" i="1"/>
  <c r="T46" i="1"/>
  <c r="D46" i="1" s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 s="1"/>
  <c r="E45" i="1"/>
  <c r="C45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D44" i="1" s="1"/>
  <c r="G44" i="1"/>
  <c r="F44" i="1"/>
  <c r="E44" i="1"/>
  <c r="C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 s="1"/>
  <c r="E43" i="1"/>
  <c r="C43" i="1"/>
  <c r="AB42" i="1"/>
  <c r="AA42" i="1"/>
  <c r="D42" i="1" s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D41" i="1" s="1"/>
  <c r="E41" i="1"/>
  <c r="C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D40" i="1" s="1"/>
  <c r="G40" i="1"/>
  <c r="F40" i="1"/>
  <c r="E40" i="1"/>
  <c r="C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 s="1"/>
  <c r="E39" i="1"/>
  <c r="C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D38" i="1" s="1"/>
  <c r="K38" i="1"/>
  <c r="J38" i="1"/>
  <c r="I38" i="1"/>
  <c r="H38" i="1"/>
  <c r="G38" i="1"/>
  <c r="F38" i="1"/>
  <c r="E38" i="1"/>
  <c r="C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 s="1"/>
  <c r="E37" i="1"/>
  <c r="C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D36" i="1" s="1"/>
  <c r="G36" i="1"/>
  <c r="F36" i="1"/>
  <c r="E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 s="1"/>
  <c r="E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D34" i="1" s="1"/>
  <c r="K34" i="1"/>
  <c r="J34" i="1"/>
  <c r="I34" i="1"/>
  <c r="H34" i="1"/>
  <c r="G34" i="1"/>
  <c r="F34" i="1"/>
  <c r="E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 s="1"/>
  <c r="E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D32" i="1" s="1"/>
  <c r="G32" i="1"/>
  <c r="F32" i="1"/>
  <c r="E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 s="1"/>
  <c r="E31" i="1"/>
  <c r="C31" i="1"/>
  <c r="AB30" i="1"/>
  <c r="AA30" i="1"/>
  <c r="D30" i="1" s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 s="1"/>
  <c r="E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D28" i="1" s="1"/>
  <c r="G28" i="1"/>
  <c r="F28" i="1"/>
  <c r="E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 s="1"/>
  <c r="E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D26" i="1" s="1"/>
  <c r="K26" i="1"/>
  <c r="J26" i="1"/>
  <c r="I26" i="1"/>
  <c r="H26" i="1"/>
  <c r="G26" i="1"/>
  <c r="F26" i="1"/>
  <c r="E26" i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 s="1"/>
  <c r="E25" i="1"/>
  <c r="C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D24" i="1" s="1"/>
  <c r="G24" i="1"/>
  <c r="F24" i="1"/>
  <c r="E24" i="1"/>
  <c r="C24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 s="1"/>
  <c r="E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D22" i="1" s="1"/>
  <c r="K22" i="1"/>
  <c r="J22" i="1"/>
  <c r="I22" i="1"/>
  <c r="H22" i="1"/>
  <c r="G22" i="1"/>
  <c r="F22" i="1"/>
  <c r="E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D21" i="1" s="1"/>
  <c r="E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D20" i="1" s="1"/>
  <c r="G20" i="1"/>
  <c r="F20" i="1"/>
  <c r="E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 s="1"/>
  <c r="E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G18" i="1"/>
  <c r="F18" i="1"/>
  <c r="E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 s="1"/>
  <c r="E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 s="1"/>
  <c r="E15" i="1"/>
  <c r="C15" i="1"/>
  <c r="AB14" i="1"/>
  <c r="AA14" i="1"/>
  <c r="D14" i="1" s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 s="1"/>
  <c r="E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D12" i="1" s="1"/>
  <c r="G12" i="1"/>
  <c r="F12" i="1"/>
  <c r="E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 s="1"/>
  <c r="E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H10" i="1"/>
  <c r="G10" i="1"/>
  <c r="F10" i="1"/>
  <c r="E10" i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 s="1"/>
  <c r="E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7" i="1" s="1"/>
  <c r="E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D6" i="1" s="1"/>
  <c r="K6" i="1"/>
  <c r="J6" i="1"/>
  <c r="I6" i="1"/>
  <c r="H6" i="1"/>
  <c r="G6" i="1"/>
  <c r="F6" i="1"/>
  <c r="E6" i="1"/>
  <c r="C6" i="1"/>
  <c r="AB5" i="1"/>
  <c r="AA5" i="1"/>
  <c r="Z5" i="1"/>
  <c r="Y5" i="1"/>
  <c r="X5" i="1"/>
  <c r="W5" i="1"/>
  <c r="V5" i="1"/>
  <c r="V141" i="1" s="1"/>
  <c r="U5" i="1"/>
  <c r="T5" i="1"/>
  <c r="S5" i="1"/>
  <c r="R5" i="1"/>
  <c r="Q5" i="1"/>
  <c r="P5" i="1"/>
  <c r="O5" i="1"/>
  <c r="N5" i="1"/>
  <c r="N141" i="1" s="1"/>
  <c r="M5" i="1"/>
  <c r="L5" i="1"/>
  <c r="K5" i="1"/>
  <c r="J5" i="1"/>
  <c r="I5" i="1"/>
  <c r="H5" i="1"/>
  <c r="G5" i="1"/>
  <c r="F5" i="1"/>
  <c r="D5" i="1" s="1"/>
  <c r="E5" i="1"/>
  <c r="C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D4" i="1" s="1"/>
  <c r="G4" i="1"/>
  <c r="F4" i="1"/>
  <c r="E4" i="1"/>
  <c r="C4" i="1"/>
  <c r="AB3" i="1"/>
  <c r="AB141" i="1" s="1"/>
  <c r="AA3" i="1"/>
  <c r="AA141" i="1" s="1"/>
  <c r="Z3" i="1"/>
  <c r="Z141" i="1" s="1"/>
  <c r="Y3" i="1"/>
  <c r="Y141" i="1" s="1"/>
  <c r="X3" i="1"/>
  <c r="X141" i="1" s="1"/>
  <c r="W3" i="1"/>
  <c r="W141" i="1" s="1"/>
  <c r="V3" i="1"/>
  <c r="U3" i="1"/>
  <c r="U141" i="1" s="1"/>
  <c r="T3" i="1"/>
  <c r="T141" i="1" s="1"/>
  <c r="S3" i="1"/>
  <c r="S141" i="1" s="1"/>
  <c r="R3" i="1"/>
  <c r="R141" i="1" s="1"/>
  <c r="Q3" i="1"/>
  <c r="Q141" i="1" s="1"/>
  <c r="P3" i="1"/>
  <c r="P141" i="1" s="1"/>
  <c r="O3" i="1"/>
  <c r="O141" i="1" s="1"/>
  <c r="N3" i="1"/>
  <c r="M3" i="1"/>
  <c r="M141" i="1" s="1"/>
  <c r="L3" i="1"/>
  <c r="L141" i="1" s="1"/>
  <c r="K3" i="1"/>
  <c r="K141" i="1" s="1"/>
  <c r="J3" i="1"/>
  <c r="J141" i="1" s="1"/>
  <c r="I3" i="1"/>
  <c r="I141" i="1" s="1"/>
  <c r="H3" i="1"/>
  <c r="H141" i="1" s="1"/>
  <c r="G3" i="1"/>
  <c r="G141" i="1" s="1"/>
  <c r="F3" i="1"/>
  <c r="D3" i="1" s="1"/>
  <c r="E3" i="1"/>
  <c r="E141" i="1" s="1"/>
  <c r="C3" i="1"/>
  <c r="C141" i="1" s="1"/>
  <c r="D141" i="1" l="1"/>
  <c r="F141" i="1"/>
</calcChain>
</file>

<file path=xl/sharedStrings.xml><?xml version="1.0" encoding="utf-8"?>
<sst xmlns="http://schemas.openxmlformats.org/spreadsheetml/2006/main" count="319" uniqueCount="163">
  <si>
    <t>номер участка</t>
  </si>
  <si>
    <t>номер по ведомости</t>
  </si>
  <si>
    <t>На начало периода</t>
  </si>
  <si>
    <t>На конец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</si>
  <si>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</si>
  <si>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</si>
  <si>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</si>
  <si>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</si>
  <si>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</si>
  <si>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</si>
  <si>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</si>
  <si>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</si>
  <si>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</si>
  <si>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</si>
  <si>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</si>
  <si>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</si>
  <si>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отрицательное число - это задолженность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</si>
  <si>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</si>
  <si>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</si>
  <si>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</si>
  <si>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</si>
  <si>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</si>
  <si>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</si>
  <si>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</si>
  <si>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</si>
  <si>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</si>
  <si>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</si>
  <si>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</si>
  <si>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</si>
  <si>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</si>
  <si>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</si>
  <si>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</si>
  <si>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</si>
  <si>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</si>
  <si>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</si>
  <si>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</si>
  <si>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</si>
  <si>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</si>
  <si>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</si>
  <si>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</si>
  <si>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</si>
  <si>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</si>
  <si>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</si>
  <si>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</si>
  <si>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251</t>
  </si>
  <si>
    <t>252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</si>
  <si>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</si>
  <si>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</si>
  <si>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</si>
  <si>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</si>
  <si>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</si>
  <si>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</si>
  <si>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</si>
  <si>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</si>
  <si>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</si>
  <si>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</si>
  <si>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</si>
  <si>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</si>
  <si>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</si>
  <si>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</si>
  <si>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</si>
  <si>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</si>
  <si>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</si>
  <si>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</si>
  <si>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</si>
  <si>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</si>
  <si>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</si>
  <si>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</si>
  <si>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</si>
  <si>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</si>
  <si>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</si>
  <si>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</si>
  <si>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</si>
  <si>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</si>
  <si>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</si>
  <si>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</si>
  <si>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</si>
  <si>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</si>
  <si>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</si>
  <si>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</si>
  <si>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</si>
  <si>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</si>
  <si>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</si>
  <si>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</si>
  <si>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</si>
  <si>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</si>
  <si>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</si>
  <si>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</si>
  <si>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</si>
  <si>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</si>
  <si>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</si>
  <si>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</si>
  <si>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</si>
  <si>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</si>
  <si>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</si>
  <si>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</si>
  <si>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</si>
  <si>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</si>
  <si>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</si>
  <si>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</si>
  <si>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</si>
  <si>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</si>
  <si>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</si>
  <si>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</si>
  <si>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</si>
  <si>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</si>
  <si>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</si>
  <si>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</si>
  <si>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</si>
  <si>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</si>
  <si>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</si>
  <si>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</si>
  <si>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</si>
  <si>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</si>
  <si>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</si>
  <si>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</si>
  <si>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</si>
  <si>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</si>
  <si>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</si>
  <si>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</si>
  <si>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</si>
  <si>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</si>
  <si>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</si>
  <si>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</si>
  <si>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</si>
  <si>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</si>
  <si>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</si>
  <si>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</si>
  <si>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</si>
  <si>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</si>
  <si>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</si>
  <si>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</si>
  <si>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</si>
  <si>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</si>
  <si>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</si>
  <si>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</si>
  <si>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</si>
  <si>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</si>
  <si>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</si>
  <si>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</si>
  <si>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</si>
  <si>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</si>
  <si>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</si>
  <si>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</si>
  <si>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</si>
  <si>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1251</t>
  </si>
  <si>
    <t>126</t>
  </si>
  <si>
    <t>127</t>
  </si>
  <si>
    <t>128</t>
  </si>
  <si>
    <t>129</t>
  </si>
  <si>
    <t>129/1</t>
  </si>
  <si>
    <t>1291</t>
  </si>
  <si>
    <t>129/2</t>
  </si>
  <si>
    <t>1292</t>
  </si>
  <si>
    <t>130</t>
  </si>
  <si>
    <t>131</t>
  </si>
  <si>
    <t>132</t>
  </si>
  <si>
    <t>133</t>
  </si>
  <si>
    <t>134</t>
  </si>
  <si>
    <t>135</t>
  </si>
  <si>
    <t>136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</si>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</sst>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_ ;[Red]\-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2" tint="-9.9978637043366805E-2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3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164" fontId="4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9" fontId="0" fillId="0" borderId="2" xfId="0" applyNumberFormat="1" applyFont="1" applyBorder="1" applyAlignment="1">
      <alignment horizontal="center"/>
    </xf>
    <xf numFmtId="43" fontId="5" fillId="0" borderId="0" xfId="1" applyFont="1" applyProtection="1">
      <protection hidden="1"/>
    </xf>
    <xf numFmtId="43" fontId="0" fillId="0" borderId="0" xfId="1" applyNumberFormat="1" applyFont="1" applyProtection="1">
      <protection hidden="1"/>
    </xf>
    <xf numFmtId="43" fontId="5" fillId="0" borderId="0" xfId="1" applyNumberFormat="1" applyFont="1" applyProtection="1">
      <protection hidden="1"/>
    </xf>
    <xf numFmtId="43" fontId="1" fillId="0" borderId="0" xfId="1" applyFont="1" applyProtection="1">
      <protection hidden="1"/>
    </xf>
    <xf numFmtId="49" fontId="0" fillId="3" borderId="3" xfId="0" applyNumberFormat="1" applyFill="1" applyBorder="1" applyAlignment="1">
      <alignment horizontal="center"/>
    </xf>
    <xf numFmtId="43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numFmt numFmtId="35" formatCode="_-* #,##0.00\ _₽_-;\-* #,##0.0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₽_-;\-* #,##0.00\ _₽_-;_-* &quot;-&quot;??\ _₽_-;_-@_-"/>
      <protection locked="1" hidden="1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0_ ;[Red]\-0.00\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76;&#1086;&#1084;&#1086;&#1089;&#1090;&#1100;%20&#1101;&#1083;&#1077;&#1082;&#1090;&#1088;&#1080;&#1082;&#1072;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</v>
          </cell>
          <cell r="D2">
            <v>52949.89</v>
          </cell>
        </row>
        <row r="3">
          <cell r="B3" t="str">
            <v>10</v>
          </cell>
          <cell r="D3">
            <v>3009.36</v>
          </cell>
        </row>
        <row r="4">
          <cell r="B4" t="str">
            <v>100</v>
          </cell>
          <cell r="C4">
            <v>96.85</v>
          </cell>
        </row>
        <row r="5">
          <cell r="B5" t="str">
            <v>101</v>
          </cell>
          <cell r="D5">
            <v>4046.27</v>
          </cell>
        </row>
        <row r="6">
          <cell r="B6" t="str">
            <v>102</v>
          </cell>
          <cell r="C6">
            <v>38400.71</v>
          </cell>
        </row>
        <row r="7">
          <cell r="B7" t="str">
            <v>103</v>
          </cell>
          <cell r="D7">
            <v>12482.96</v>
          </cell>
        </row>
        <row r="8">
          <cell r="B8" t="str">
            <v>104</v>
          </cell>
          <cell r="D8">
            <v>168.42</v>
          </cell>
        </row>
        <row r="9">
          <cell r="B9" t="str">
            <v>105</v>
          </cell>
          <cell r="D9">
            <v>499.96</v>
          </cell>
        </row>
        <row r="10">
          <cell r="B10" t="str">
            <v>106</v>
          </cell>
          <cell r="C10">
            <v>5927.54</v>
          </cell>
        </row>
        <row r="11">
          <cell r="B11" t="str">
            <v>107</v>
          </cell>
          <cell r="D11">
            <v>17397.990000000002</v>
          </cell>
        </row>
        <row r="12">
          <cell r="B12" t="str">
            <v>11</v>
          </cell>
          <cell r="D12">
            <v>1164.56</v>
          </cell>
        </row>
        <row r="13">
          <cell r="B13" t="str">
            <v>110</v>
          </cell>
          <cell r="C13">
            <v>3903.88</v>
          </cell>
        </row>
        <row r="14">
          <cell r="B14" t="str">
            <v>111</v>
          </cell>
          <cell r="C14">
            <v>2274.23</v>
          </cell>
        </row>
        <row r="15">
          <cell r="B15" t="str">
            <v>112</v>
          </cell>
          <cell r="D15">
            <v>4906.04</v>
          </cell>
        </row>
        <row r="16">
          <cell r="B16" t="str">
            <v>114</v>
          </cell>
          <cell r="C16">
            <v>8054.09</v>
          </cell>
          <cell r="F16">
            <v>2300</v>
          </cell>
        </row>
        <row r="17">
          <cell r="B17" t="str">
            <v>116</v>
          </cell>
          <cell r="D17">
            <v>8897.32</v>
          </cell>
        </row>
        <row r="18">
          <cell r="B18" t="str">
            <v>117</v>
          </cell>
          <cell r="D18">
            <v>4577.71</v>
          </cell>
        </row>
        <row r="19">
          <cell r="B19" t="str">
            <v>119</v>
          </cell>
          <cell r="C19">
            <v>6827.42</v>
          </cell>
        </row>
        <row r="20">
          <cell r="B20" t="str">
            <v>12</v>
          </cell>
          <cell r="C20">
            <v>4086.78</v>
          </cell>
        </row>
        <row r="21">
          <cell r="B21" t="str">
            <v>120</v>
          </cell>
          <cell r="D21">
            <v>57873.05</v>
          </cell>
          <cell r="E21">
            <v>55254.63</v>
          </cell>
        </row>
        <row r="22">
          <cell r="B22" t="str">
            <v>121</v>
          </cell>
          <cell r="C22">
            <v>3213.26</v>
          </cell>
        </row>
        <row r="23">
          <cell r="B23" t="str">
            <v>122</v>
          </cell>
          <cell r="C23">
            <v>11146.79</v>
          </cell>
        </row>
        <row r="24">
          <cell r="B24" t="str">
            <v>123</v>
          </cell>
          <cell r="C24">
            <v>4799.45</v>
          </cell>
        </row>
        <row r="25">
          <cell r="B25" t="str">
            <v>124</v>
          </cell>
          <cell r="D25">
            <v>48462.99</v>
          </cell>
        </row>
        <row r="26">
          <cell r="B26" t="str">
            <v>1251</v>
          </cell>
          <cell r="D26">
            <v>12159.33</v>
          </cell>
        </row>
        <row r="27">
          <cell r="B27" t="str">
            <v>130</v>
          </cell>
          <cell r="C27">
            <v>8780.32</v>
          </cell>
        </row>
        <row r="28">
          <cell r="B28" t="str">
            <v>131</v>
          </cell>
          <cell r="C28">
            <v>1288.54</v>
          </cell>
        </row>
        <row r="29">
          <cell r="B29" t="str">
            <v>132</v>
          </cell>
          <cell r="D29">
            <v>42900.9</v>
          </cell>
        </row>
        <row r="30">
          <cell r="B30" t="str">
            <v>133</v>
          </cell>
          <cell r="D30">
            <v>39896.400000000001</v>
          </cell>
        </row>
        <row r="31">
          <cell r="B31" t="str">
            <v>134</v>
          </cell>
          <cell r="D31">
            <v>5093.51</v>
          </cell>
        </row>
        <row r="32">
          <cell r="B32" t="str">
            <v>135</v>
          </cell>
          <cell r="C32">
            <v>2955.78</v>
          </cell>
        </row>
        <row r="33">
          <cell r="B33" t="str">
            <v>14</v>
          </cell>
          <cell r="C33">
            <v>3357.88</v>
          </cell>
        </row>
        <row r="34">
          <cell r="B34" t="str">
            <v>15</v>
          </cell>
          <cell r="D34">
            <v>3871.07</v>
          </cell>
        </row>
        <row r="35">
          <cell r="B35" t="str">
            <v>16</v>
          </cell>
          <cell r="D35">
            <v>505.83</v>
          </cell>
        </row>
        <row r="36">
          <cell r="B36" t="str">
            <v>17</v>
          </cell>
          <cell r="C36">
            <v>12016.02</v>
          </cell>
        </row>
        <row r="37">
          <cell r="B37" t="str">
            <v>18</v>
          </cell>
          <cell r="C37">
            <v>1107.55</v>
          </cell>
        </row>
        <row r="38">
          <cell r="B38" t="str">
            <v>19</v>
          </cell>
          <cell r="C38">
            <v>933.15</v>
          </cell>
        </row>
        <row r="39">
          <cell r="B39" t="str">
            <v>2</v>
          </cell>
          <cell r="D39">
            <v>44526.93</v>
          </cell>
        </row>
        <row r="40">
          <cell r="B40" t="str">
            <v>20</v>
          </cell>
          <cell r="C40">
            <v>7723.62</v>
          </cell>
          <cell r="F40">
            <v>7725</v>
          </cell>
        </row>
        <row r="41">
          <cell r="B41" t="str">
            <v>21</v>
          </cell>
          <cell r="C41">
            <v>1488.1</v>
          </cell>
        </row>
        <row r="42">
          <cell r="B42" t="str">
            <v>23</v>
          </cell>
          <cell r="C42">
            <v>288.31</v>
          </cell>
        </row>
        <row r="43">
          <cell r="B43" t="str">
            <v>251</v>
          </cell>
          <cell r="C43">
            <v>954.3</v>
          </cell>
        </row>
        <row r="44">
          <cell r="B44" t="str">
            <v>252</v>
          </cell>
          <cell r="D44">
            <v>1647.83</v>
          </cell>
        </row>
        <row r="45">
          <cell r="B45" t="str">
            <v>27</v>
          </cell>
          <cell r="D45">
            <v>17074.88</v>
          </cell>
        </row>
        <row r="46">
          <cell r="B46" t="str">
            <v>28</v>
          </cell>
          <cell r="D46">
            <v>3566.87</v>
          </cell>
        </row>
        <row r="47">
          <cell r="B47" t="str">
            <v>29</v>
          </cell>
          <cell r="C47">
            <v>4550.95</v>
          </cell>
        </row>
        <row r="48">
          <cell r="B48" t="str">
            <v>3</v>
          </cell>
          <cell r="D48">
            <v>11954.83</v>
          </cell>
        </row>
        <row r="49">
          <cell r="B49" t="str">
            <v>31</v>
          </cell>
          <cell r="D49">
            <v>25965.72</v>
          </cell>
        </row>
        <row r="50">
          <cell r="B50" t="str">
            <v>32</v>
          </cell>
          <cell r="C50">
            <v>38081.879999999997</v>
          </cell>
        </row>
        <row r="51">
          <cell r="B51" t="str">
            <v>34</v>
          </cell>
          <cell r="D51">
            <v>62729.65</v>
          </cell>
          <cell r="E51">
            <v>22729.65</v>
          </cell>
        </row>
        <row r="52">
          <cell r="B52" t="str">
            <v>36</v>
          </cell>
          <cell r="C52">
            <v>12624.87</v>
          </cell>
        </row>
        <row r="53">
          <cell r="B53" t="str">
            <v>37</v>
          </cell>
          <cell r="D53">
            <v>29881.94</v>
          </cell>
        </row>
        <row r="54">
          <cell r="B54" t="str">
            <v>38</v>
          </cell>
          <cell r="C54">
            <v>379.95</v>
          </cell>
        </row>
        <row r="55">
          <cell r="B55" t="str">
            <v>39</v>
          </cell>
          <cell r="D55">
            <v>1806.19</v>
          </cell>
        </row>
        <row r="56">
          <cell r="B56" t="str">
            <v>4</v>
          </cell>
          <cell r="D56">
            <v>2372.0500000000002</v>
          </cell>
        </row>
        <row r="57">
          <cell r="B57" t="str">
            <v>40</v>
          </cell>
          <cell r="D57">
            <v>59.88</v>
          </cell>
        </row>
        <row r="58">
          <cell r="B58" t="str">
            <v>42</v>
          </cell>
          <cell r="D58">
            <v>1607.18</v>
          </cell>
        </row>
        <row r="59">
          <cell r="B59" t="str">
            <v>43</v>
          </cell>
          <cell r="C59">
            <v>10284.469999999999</v>
          </cell>
        </row>
        <row r="60">
          <cell r="B60" t="str">
            <v>44</v>
          </cell>
          <cell r="D60">
            <v>911.77</v>
          </cell>
        </row>
        <row r="61">
          <cell r="B61" t="str">
            <v>45</v>
          </cell>
          <cell r="C61">
            <v>32842.15</v>
          </cell>
          <cell r="F61">
            <v>14907.07</v>
          </cell>
        </row>
        <row r="62">
          <cell r="B62" t="str">
            <v>46</v>
          </cell>
          <cell r="D62">
            <v>5297.52</v>
          </cell>
        </row>
        <row r="63">
          <cell r="B63" t="str">
            <v>47</v>
          </cell>
          <cell r="D63">
            <v>32787.089999999997</v>
          </cell>
        </row>
        <row r="64">
          <cell r="B64" t="str">
            <v>49</v>
          </cell>
          <cell r="D64">
            <v>22488.43</v>
          </cell>
          <cell r="F64">
            <v>30000</v>
          </cell>
        </row>
        <row r="65">
          <cell r="B65" t="str">
            <v>5</v>
          </cell>
          <cell r="D65">
            <v>49.99</v>
          </cell>
        </row>
        <row r="66">
          <cell r="B66" t="str">
            <v>50</v>
          </cell>
          <cell r="D66">
            <v>33084.089999999997</v>
          </cell>
        </row>
        <row r="67">
          <cell r="B67" t="str">
            <v>51</v>
          </cell>
          <cell r="C67">
            <v>6879.41</v>
          </cell>
        </row>
        <row r="68">
          <cell r="B68" t="str">
            <v>52</v>
          </cell>
          <cell r="C68">
            <v>1161.73</v>
          </cell>
        </row>
        <row r="69">
          <cell r="B69" t="str">
            <v>55</v>
          </cell>
          <cell r="D69">
            <v>13243.78</v>
          </cell>
        </row>
        <row r="70">
          <cell r="B70" t="str">
            <v>56</v>
          </cell>
          <cell r="D70">
            <v>8687.4599999999991</v>
          </cell>
        </row>
        <row r="71">
          <cell r="B71" t="str">
            <v>57</v>
          </cell>
          <cell r="C71">
            <v>6649.89</v>
          </cell>
        </row>
        <row r="72">
          <cell r="B72" t="str">
            <v>58</v>
          </cell>
          <cell r="C72">
            <v>4522.58</v>
          </cell>
          <cell r="F72">
            <v>4467</v>
          </cell>
        </row>
        <row r="73">
          <cell r="B73" t="str">
            <v>6</v>
          </cell>
          <cell r="D73">
            <v>718.42</v>
          </cell>
        </row>
        <row r="74">
          <cell r="B74" t="str">
            <v>60</v>
          </cell>
          <cell r="C74">
            <v>6943.21</v>
          </cell>
        </row>
        <row r="75">
          <cell r="B75" t="str">
            <v>61</v>
          </cell>
          <cell r="D75">
            <v>40749.72</v>
          </cell>
        </row>
        <row r="76">
          <cell r="B76" t="str">
            <v>63</v>
          </cell>
          <cell r="D76">
            <v>388.6</v>
          </cell>
        </row>
        <row r="77">
          <cell r="B77" t="str">
            <v>64</v>
          </cell>
          <cell r="C77">
            <v>4110.7</v>
          </cell>
        </row>
        <row r="78">
          <cell r="B78" t="str">
            <v>66</v>
          </cell>
          <cell r="C78">
            <v>1206.46</v>
          </cell>
        </row>
        <row r="79">
          <cell r="B79" t="str">
            <v>67</v>
          </cell>
          <cell r="D79">
            <v>1684.69</v>
          </cell>
          <cell r="F79">
            <v>5000</v>
          </cell>
        </row>
        <row r="80">
          <cell r="B80" t="str">
            <v>68</v>
          </cell>
          <cell r="D80">
            <v>4777.8500000000004</v>
          </cell>
        </row>
        <row r="81">
          <cell r="B81" t="str">
            <v>7</v>
          </cell>
          <cell r="D81">
            <v>539.97</v>
          </cell>
        </row>
        <row r="82">
          <cell r="B82" t="str">
            <v>70</v>
          </cell>
          <cell r="C82">
            <v>4244.8999999999996</v>
          </cell>
        </row>
        <row r="83">
          <cell r="B83" t="str">
            <v>71</v>
          </cell>
          <cell r="D83">
            <v>31730.37</v>
          </cell>
        </row>
        <row r="84">
          <cell r="B84" t="str">
            <v>74</v>
          </cell>
          <cell r="C84">
            <v>26856.36</v>
          </cell>
        </row>
        <row r="85">
          <cell r="B85" t="str">
            <v>75</v>
          </cell>
          <cell r="D85">
            <v>74414</v>
          </cell>
        </row>
        <row r="86">
          <cell r="B86" t="str">
            <v>76</v>
          </cell>
          <cell r="C86">
            <v>23332.05</v>
          </cell>
        </row>
        <row r="87">
          <cell r="B87" t="str">
            <v>77</v>
          </cell>
          <cell r="C87">
            <v>1108.6500000000001</v>
          </cell>
        </row>
        <row r="88">
          <cell r="B88" t="str">
            <v>78</v>
          </cell>
          <cell r="D88">
            <v>3013.69</v>
          </cell>
        </row>
        <row r="89">
          <cell r="B89" t="str">
            <v>79</v>
          </cell>
          <cell r="D89">
            <v>2023.94</v>
          </cell>
        </row>
        <row r="90">
          <cell r="B90" t="str">
            <v>8</v>
          </cell>
          <cell r="C90">
            <v>308.95</v>
          </cell>
        </row>
        <row r="91">
          <cell r="B91" t="str">
            <v>80</v>
          </cell>
          <cell r="D91">
            <v>25056.27</v>
          </cell>
        </row>
        <row r="92">
          <cell r="B92" t="str">
            <v>81</v>
          </cell>
          <cell r="D92">
            <v>14439.39</v>
          </cell>
        </row>
        <row r="93">
          <cell r="B93" t="str">
            <v>82</v>
          </cell>
          <cell r="D93">
            <v>5965.05</v>
          </cell>
        </row>
        <row r="94">
          <cell r="B94" t="str">
            <v>83</v>
          </cell>
          <cell r="C94">
            <v>82281.960000000006</v>
          </cell>
        </row>
        <row r="95">
          <cell r="B95" t="str">
            <v>84</v>
          </cell>
          <cell r="D95">
            <v>3683.71</v>
          </cell>
        </row>
        <row r="96">
          <cell r="B96" t="str">
            <v>85</v>
          </cell>
          <cell r="C96">
            <v>12369.76</v>
          </cell>
        </row>
        <row r="97">
          <cell r="B97" t="str">
            <v>88</v>
          </cell>
          <cell r="D97">
            <v>5115.84</v>
          </cell>
        </row>
        <row r="98">
          <cell r="B98" t="str">
            <v>89</v>
          </cell>
          <cell r="C98">
            <v>53.02</v>
          </cell>
        </row>
        <row r="99">
          <cell r="B99" t="str">
            <v>90</v>
          </cell>
          <cell r="C99">
            <v>793.73</v>
          </cell>
        </row>
        <row r="100">
          <cell r="B100" t="str">
            <v>91</v>
          </cell>
          <cell r="C100">
            <v>1301.3399999999999</v>
          </cell>
        </row>
        <row r="101">
          <cell r="B101" t="str">
            <v>92</v>
          </cell>
          <cell r="C101">
            <v>11081.9</v>
          </cell>
        </row>
        <row r="102">
          <cell r="B102" t="str">
            <v>93</v>
          </cell>
          <cell r="D102">
            <v>1395.82</v>
          </cell>
          <cell r="F102">
            <v>150</v>
          </cell>
        </row>
        <row r="103">
          <cell r="B103" t="str">
            <v>94</v>
          </cell>
          <cell r="C103">
            <v>3664.51</v>
          </cell>
        </row>
        <row r="104">
          <cell r="B104" t="str">
            <v>95</v>
          </cell>
          <cell r="D104">
            <v>16396.34</v>
          </cell>
        </row>
        <row r="105">
          <cell r="B105" t="str">
            <v>96</v>
          </cell>
          <cell r="D105">
            <v>590.46</v>
          </cell>
        </row>
        <row r="106">
          <cell r="B106" t="str">
            <v>97</v>
          </cell>
          <cell r="C106">
            <v>9739.64</v>
          </cell>
          <cell r="F106">
            <v>3303.54</v>
          </cell>
        </row>
        <row r="107">
          <cell r="B107" t="str">
            <v>98</v>
          </cell>
          <cell r="C107">
            <v>761.13</v>
          </cell>
        </row>
        <row r="108">
          <cell r="B108" t="str">
            <v>99</v>
          </cell>
          <cell r="C108">
            <v>3828.56</v>
          </cell>
        </row>
        <row r="109">
          <cell r="B109" t="str">
            <v>??? ??????!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  <row r="114">
          <cell r="B114" t="str">
            <v>??? ??????!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</sheetData>
      <sheetData sheetId="3">
        <row r="1">
          <cell r="B1" t="str">
            <v/>
          </cell>
        </row>
      </sheetData>
      <sheetData sheetId="4">
        <row r="1">
          <cell r="B1" t="str">
            <v/>
          </cell>
        </row>
      </sheetData>
      <sheetData sheetId="5">
        <row r="1">
          <cell r="B1" t="str">
            <v/>
          </cell>
        </row>
      </sheetData>
      <sheetData sheetId="6">
        <row r="1">
          <cell r="B1" t="str">
            <v/>
          </cell>
        </row>
      </sheetData>
      <sheetData sheetId="7">
        <row r="1">
          <cell r="B1" t="str">
            <v/>
          </cell>
        </row>
      </sheetData>
      <sheetData sheetId="8">
        <row r="1">
          <cell r="B1" t="str">
            <v/>
          </cell>
        </row>
      </sheetData>
      <sheetData sheetId="9">
        <row r="1">
          <cell r="B1" t="str">
            <v/>
          </cell>
        </row>
      </sheetData>
      <sheetData sheetId="10">
        <row r="1">
          <cell r="B1" t="str">
            <v/>
          </cell>
        </row>
      </sheetData>
      <sheetData sheetId="11">
        <row r="1">
          <cell r="B1" t="str">
            <v/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  <row r="132">
          <cell r="B132" t="str">
            <v>??? ??????!</v>
          </cell>
        </row>
        <row r="133">
          <cell r="B133" t="str">
            <v>??? ??????!</v>
          </cell>
        </row>
        <row r="134">
          <cell r="B134" t="str">
            <v>??? ??????!</v>
          </cell>
        </row>
        <row r="135">
          <cell r="B135" t="str">
            <v>??? ??????!</v>
          </cell>
        </row>
        <row r="136">
          <cell r="B136" t="str">
            <v>??? ??????!</v>
          </cell>
        </row>
        <row r="137">
          <cell r="B137" t="str">
            <v>??? ??????!</v>
          </cell>
        </row>
        <row r="138">
          <cell r="B138" t="str">
            <v>??? ??????!</v>
          </cell>
        </row>
        <row r="139">
          <cell r="B139" t="str">
            <v>??? ??????!</v>
          </cell>
        </row>
        <row r="140">
          <cell r="B140" t="str">
            <v>??? ??????!</v>
          </cell>
        </row>
        <row r="141">
          <cell r="B141" t="str">
            <v>??? ??????!</v>
          </cell>
        </row>
        <row r="142">
          <cell r="B142" t="str">
            <v>??? ??????!</v>
          </cell>
        </row>
        <row r="143">
          <cell r="B143" t="str">
            <v>??? ??????!</v>
          </cell>
        </row>
        <row r="144">
          <cell r="B144" t="str">
            <v>??? ??????!</v>
          </cell>
        </row>
        <row r="145">
          <cell r="B145" t="str">
            <v>??? ??????!</v>
          </cell>
        </row>
        <row r="146">
          <cell r="B146" t="str">
            <v>??? ??????!</v>
          </cell>
        </row>
        <row r="147">
          <cell r="B147" t="str">
            <v>??? ??????!</v>
          </cell>
        </row>
        <row r="148">
          <cell r="B148" t="str">
            <v>??? ??????!</v>
          </cell>
        </row>
        <row r="149">
          <cell r="B149" t="str">
            <v>??? ??????!</v>
          </cell>
        </row>
        <row r="150">
          <cell r="B150" t="str">
            <v>??? ??????!</v>
          </cell>
        </row>
        <row r="151">
          <cell r="B151" t="str">
            <v>??? ??????!</v>
          </cell>
        </row>
        <row r="152">
          <cell r="B152" t="str">
            <v>??? ??????!</v>
          </cell>
        </row>
        <row r="153">
          <cell r="B153" t="str">
            <v>??? ??????!</v>
          </cell>
        </row>
        <row r="154">
          <cell r="B154" t="str">
            <v>??? ??????!</v>
          </cell>
        </row>
        <row r="155">
          <cell r="B155" t="str">
            <v>??? ??????!</v>
          </cell>
        </row>
        <row r="156">
          <cell r="B156" t="str">
            <v>??? ??????!</v>
          </cell>
        </row>
        <row r="157">
          <cell r="B157" t="str">
            <v>??? ??????!</v>
          </cell>
        </row>
        <row r="158">
          <cell r="B158" t="str">
            <v>??? ??????!</v>
          </cell>
        </row>
        <row r="159">
          <cell r="B159" t="str">
            <v>??? ??????!</v>
          </cell>
        </row>
        <row r="160">
          <cell r="B160" t="str">
            <v>??? ??????!</v>
          </cell>
        </row>
        <row r="161">
          <cell r="B161" t="str">
            <v>??? ??????!</v>
          </cell>
        </row>
        <row r="162">
          <cell r="B162" t="str">
            <v>??? ??????!</v>
          </cell>
        </row>
        <row r="163">
          <cell r="B163" t="str">
            <v>??? ??????!</v>
          </cell>
        </row>
        <row r="164">
          <cell r="B164" t="str">
            <v>??? ??????!</v>
          </cell>
        </row>
        <row r="165">
          <cell r="B165" t="str">
            <v>??? ??????!</v>
          </cell>
        </row>
        <row r="166">
          <cell r="B166" t="str">
            <v>??? ??????!</v>
          </cell>
        </row>
        <row r="167">
          <cell r="B167" t="str">
            <v>??? ??????!</v>
          </cell>
        </row>
        <row r="168">
          <cell r="B168" t="str">
            <v>??? ??????!</v>
          </cell>
        </row>
        <row r="169">
          <cell r="B169" t="str">
            <v>??? ??????!</v>
          </cell>
        </row>
        <row r="170">
          <cell r="B170" t="str">
            <v>??? ??????!</v>
          </cell>
        </row>
        <row r="171">
          <cell r="B171" t="str">
            <v>??? ??????!</v>
          </cell>
        </row>
        <row r="172">
          <cell r="B172" t="str">
            <v>??? ??????!</v>
          </cell>
        </row>
        <row r="173">
          <cell r="B173" t="str">
            <v>??? ??????!</v>
          </cell>
        </row>
        <row r="174">
          <cell r="B174" t="str">
            <v>??? ??????!</v>
          </cell>
        </row>
        <row r="175">
          <cell r="B175" t="str">
            <v>??? ??????!</v>
          </cell>
        </row>
        <row r="176">
          <cell r="B176" t="str">
            <v>??? ??????!</v>
          </cell>
        </row>
        <row r="177">
          <cell r="B177" t="str">
            <v>??? ??????!</v>
          </cell>
        </row>
        <row r="178">
          <cell r="B178" t="str">
            <v>??? ??????!</v>
          </cell>
        </row>
        <row r="179">
          <cell r="B179" t="str">
            <v>??? ??????!</v>
          </cell>
        </row>
        <row r="180">
          <cell r="B180" t="str">
            <v>??? ??????!</v>
          </cell>
        </row>
        <row r="181">
          <cell r="B181" t="str">
            <v>??? ??????!</v>
          </cell>
        </row>
        <row r="182">
          <cell r="B182" t="str">
            <v>??? ??????!</v>
          </cell>
        </row>
        <row r="183">
          <cell r="B183" t="str">
            <v>??? ??????!</v>
          </cell>
        </row>
        <row r="184">
          <cell r="B184" t="str">
            <v>??? ??????!</v>
          </cell>
        </row>
        <row r="185">
          <cell r="B185" t="str">
            <v>??? ??????!</v>
          </cell>
        </row>
        <row r="186">
          <cell r="B186" t="str">
            <v>??? ??????!</v>
          </cell>
        </row>
        <row r="187">
          <cell r="B187" t="str">
            <v>??? ??????!</v>
          </cell>
        </row>
        <row r="188">
          <cell r="B188" t="str">
            <v>??? ??????!</v>
          </cell>
        </row>
        <row r="189">
          <cell r="B189" t="str">
            <v>??? ??????!</v>
          </cell>
        </row>
        <row r="190">
          <cell r="B190" t="str">
            <v>??? ??????!</v>
          </cell>
        </row>
        <row r="191">
          <cell r="B191" t="str">
            <v>??? ??????!</v>
          </cell>
        </row>
        <row r="192">
          <cell r="B192" t="str">
            <v>??? ??????!</v>
          </cell>
        </row>
        <row r="193">
          <cell r="B193" t="str">
            <v>??? ??????!</v>
          </cell>
        </row>
        <row r="194">
          <cell r="B194" t="str">
            <v>??? ??????!</v>
          </cell>
        </row>
        <row r="195">
          <cell r="B195" t="str">
            <v>??? ??????!</v>
          </cell>
        </row>
        <row r="196">
          <cell r="B196" t="str">
            <v>??? ??????!</v>
          </cell>
        </row>
      </sheetData>
      <sheetData sheetId="12">
        <row r="1">
          <cell r="B1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B3:AB141" headerRowCount="0" totalsRowCount="1" headerRowDxfId="82" dataDxfId="81" headerRowCellStyle="Финансовый" dataCellStyle="Финансовый">
  <tableColumns count="27">
    <tableColumn id="1" name="Столбец1" totalsRowLabel="ИТОГО" headerRowDxfId="79" dataDxfId="78" totalsRowDxfId="80"/>
    <tableColumn id="30" name="Столбец30" totalsRowFunction="sum" headerRowDxfId="76" dataDxfId="75" totalsRowDxfId="77">
      <calculatedColumnFormula>IFERROR(VLOOKUP($B3,[1]январь!$B:$F,3, ),0)-IFERROR(VLOOKUP($B3,[1]январь!$B:$F,2, ),0)</calculatedColumnFormula>
    </tableColumn>
    <tableColumn id="29" name="Столбец29" totalsRowFunction="sum" headerRowDxfId="73" dataDxfId="72" totalsRowDxfId="74">
      <calculatedColumnFormula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calculatedColumnFormula>
    </tableColumn>
    <tableColumn id="4" name="Столбец4" totalsRowFunction="custom" headerRowDxfId="70" dataDxfId="69" totalsRowDxfId="71" headerRowCellStyle="Финансовый" dataCellStyle="Финансовый">
      <calculatedColumnFormula>IFERROR(VLOOKUP($B3,[1]январь!$B:$F,4, ),0)</calculatedColumnFormula>
      <totalsRowFormula>SUM(Таблица3[Столбец4])</totalsRowFormula>
    </tableColumn>
    <tableColumn id="5" name="Столбец5" totalsRowFunction="custom" headerRowDxfId="67" dataDxfId="66" totalsRowDxfId="68" headerRowCellStyle="Финансовый" dataCellStyle="Финансовый">
      <calculatedColumnFormula>IFERROR(VLOOKUP($B3,[1]январь!$B:$F,5, ),0)</calculatedColumnFormula>
      <totalsRowFormula>SUM(Таблица3[Столбец5])</totalsRowFormula>
    </tableColumn>
    <tableColumn id="6" name="Столбец6" totalsRowFunction="custom" headerRowDxfId="64" dataDxfId="63" totalsRowDxfId="65" headerRowCellStyle="Финансовый" dataCellStyle="Финансовый">
      <calculatedColumnFormula>IFERROR(VLOOKUP($B3,[1]февраль!$B:$F,4, ),0)</calculatedColumnFormula>
      <totalsRowFormula>SUM(Таблица3[Столбец6])</totalsRowFormula>
    </tableColumn>
    <tableColumn id="7" name="Столбец7" totalsRowFunction="custom" headerRowDxfId="61" dataDxfId="60" totalsRowDxfId="62" headerRowCellStyle="Финансовый" dataCellStyle="Финансовый">
      <calculatedColumnFormula>IFERROR(VLOOKUP($B3,[1]февраль!$B:$F,5, ),0)</calculatedColumnFormula>
      <totalsRowFormula>SUM(Таблица3[Столбец7])</totalsRowFormula>
    </tableColumn>
    <tableColumn id="8" name="Столбец8" totalsRowFunction="custom" headerRowDxfId="58" dataDxfId="57" totalsRowDxfId="59" headerRowCellStyle="Финансовый" dataCellStyle="Финансовый">
      <calculatedColumnFormula>IFERROR(VLOOKUP($B3,[1]март!$B:$F,4, ),0)</calculatedColumnFormula>
      <totalsRowFormula>SUM(Таблица3[Столбец8])</totalsRowFormula>
    </tableColumn>
    <tableColumn id="9" name="Столбец9" totalsRowFunction="custom" headerRowDxfId="55" dataDxfId="54" totalsRowDxfId="56" headerRowCellStyle="Финансовый" dataCellStyle="Финансовый">
      <calculatedColumnFormula>IFERROR(VLOOKUP($B3,[1]март!$B:$F,5, ),0)</calculatedColumnFormula>
      <totalsRowFormula>SUM(Таблица3[Столбец9])</totalsRowFormula>
    </tableColumn>
    <tableColumn id="10" name="Столбец10" totalsRowFunction="custom" headerRowDxfId="52" dataDxfId="51" totalsRowDxfId="53" headerRowCellStyle="Финансовый" dataCellStyle="Финансовый">
      <calculatedColumnFormula>IFERROR(VLOOKUP($B3,[1]апрель!$B:$F,4, ),0)</calculatedColumnFormula>
      <totalsRowFormula>SUM(Таблица3[Столбец10])</totalsRowFormula>
    </tableColumn>
    <tableColumn id="11" name="Столбец11" totalsRowFunction="custom" headerRowDxfId="49" dataDxfId="48" totalsRowDxfId="50" headerRowCellStyle="Финансовый" dataCellStyle="Финансовый">
      <calculatedColumnFormula>IFERROR(VLOOKUP($B3,[1]апрель!$B:$F,5, ),0)</calculatedColumnFormula>
      <totalsRowFormula>SUM(Таблица3[Столбец11])</totalsRowFormula>
    </tableColumn>
    <tableColumn id="12" name="Столбец12" totalsRowFunction="custom" headerRowDxfId="46" dataDxfId="45" totalsRowDxfId="47" headerRowCellStyle="Финансовый" dataCellStyle="Финансовый">
      <calculatedColumnFormula>IFERROR(VLOOKUP($B3,[1]май!$B:$F,4, ),0)</calculatedColumnFormula>
      <totalsRowFormula>SUM(Таблица3[Столбец12])</totalsRowFormula>
    </tableColumn>
    <tableColumn id="13" name="Столбец13" totalsRowFunction="custom" headerRowDxfId="43" dataDxfId="42" totalsRowDxfId="44" headerRowCellStyle="Финансовый" dataCellStyle="Финансовый">
      <calculatedColumnFormula>IFERROR(VLOOKUP($B3,[1]май!$B:$F,5, ),0)</calculatedColumnFormula>
      <totalsRowFormula>SUM(Таблица3[Столбец13])</totalsRowFormula>
    </tableColumn>
    <tableColumn id="14" name="Столбец14" totalsRowFunction="custom" headerRowDxfId="40" dataDxfId="39" totalsRowDxfId="41" headerRowCellStyle="Финансовый" dataCellStyle="Финансовый">
      <calculatedColumnFormula>IFERROR(VLOOKUP($B3,[1]июнь!$B:$F,4, ),0)</calculatedColumnFormula>
      <totalsRowFormula>SUM(Таблица3[Столбец14])</totalsRowFormula>
    </tableColumn>
    <tableColumn id="15" name="Столбец15" totalsRowFunction="custom" headerRowDxfId="37" dataDxfId="36" totalsRowDxfId="38" headerRowCellStyle="Финансовый" dataCellStyle="Финансовый">
      <calculatedColumnFormula>IFERROR(VLOOKUP($B3,[1]июнь!$B:$F,5, ),0)</calculatedColumnFormula>
      <totalsRowFormula>SUM(Таблица3[Столбец15])</totalsRowFormula>
    </tableColumn>
    <tableColumn id="16" name="Столбец16" totalsRowFunction="custom" headerRowDxfId="34" dataDxfId="33" totalsRowDxfId="35" headerRowCellStyle="Финансовый" dataCellStyle="Финансовый">
      <calculatedColumnFormula>IFERROR(VLOOKUP($B3,[1]июль!$B:$F,4, ),0)</calculatedColumnFormula>
      <totalsRowFormula>SUM(Таблица3[Столбец16])</totalsRowFormula>
    </tableColumn>
    <tableColumn id="17" name="Столбец17" totalsRowFunction="custom" headerRowDxfId="31" dataDxfId="30" totalsRowDxfId="32" headerRowCellStyle="Финансовый" dataCellStyle="Финансовый">
      <calculatedColumnFormula>IFERROR(VLOOKUP($B3,[1]июль!$B:$F,5, ),0)</calculatedColumnFormula>
      <totalsRowFormula>SUM(Таблица3[Столбец17])</totalsRowFormula>
    </tableColumn>
    <tableColumn id="18" name="Столбец18" totalsRowFunction="custom" headerRowDxfId="28" dataDxfId="27" totalsRowDxfId="29" headerRowCellStyle="Финансовый" dataCellStyle="Финансовый">
      <calculatedColumnFormula>IFERROR(VLOOKUP($B3,[1]август!$B:$F,4, ),0)</calculatedColumnFormula>
      <totalsRowFormula>SUM(Таблица3[Столбец18])</totalsRowFormula>
    </tableColumn>
    <tableColumn id="19" name="Столбец19" totalsRowFunction="custom" headerRowDxfId="25" dataDxfId="24" totalsRowDxfId="26" headerRowCellStyle="Финансовый" dataCellStyle="Финансовый">
      <calculatedColumnFormula>IFERROR(VLOOKUP($B3,[1]август!$B:$F,5, ),0)</calculatedColumnFormula>
      <totalsRowFormula>SUM(Таблица3[Столбец19])</totalsRowFormula>
    </tableColumn>
    <tableColumn id="20" name="Столбец20" totalsRowFunction="custom" headerRowDxfId="22" dataDxfId="21" totalsRowDxfId="23" headerRowCellStyle="Финансовый" dataCellStyle="Финансовый">
      <calculatedColumnFormula>IFERROR(VLOOKUP($B3,[1]сентябрь!$B:$F,4, ),0)</calculatedColumnFormula>
      <totalsRowFormula>SUM(Таблица3[Столбец20])</totalsRowFormula>
    </tableColumn>
    <tableColumn id="21" name="Столбец21" totalsRowFunction="custom" headerRowDxfId="19" dataDxfId="18" totalsRowDxfId="20" headerRowCellStyle="Финансовый" dataCellStyle="Финансовый">
      <calculatedColumnFormula>IFERROR(VLOOKUP($B3,[1]сентябрь!$B:$F,5, ),0)</calculatedColumnFormula>
      <totalsRowFormula>SUM(Таблица3[Столбец21])</totalsRowFormula>
    </tableColumn>
    <tableColumn id="22" name="Столбец22" totalsRowFunction="custom" headerRowDxfId="16" dataDxfId="15" totalsRowDxfId="17" headerRowCellStyle="Финансовый" dataCellStyle="Финансовый">
      <calculatedColumnFormula>IFERROR(VLOOKUP($B3,[1]октябрь!$B:$F,4, ),0)</calculatedColumnFormula>
      <totalsRowFormula>SUM(Таблица3[Столбец22])</totalsRowFormula>
    </tableColumn>
    <tableColumn id="23" name="Столбец23" totalsRowFunction="custom" headerRowDxfId="13" dataDxfId="12" totalsRowDxfId="14" headerRowCellStyle="Финансовый" dataCellStyle="Финансовый">
      <calculatedColumnFormula>IFERROR(VLOOKUP($B3,[1]октябрь!$B:$F,5, ),0)</calculatedColumnFormula>
      <totalsRowFormula>SUM(Таблица3[Столбец23])</totalsRowFormula>
    </tableColumn>
    <tableColumn id="24" name="Столбец24" totalsRowFunction="custom" headerRowDxfId="10" dataDxfId="9" totalsRowDxfId="11" headerRowCellStyle="Финансовый" dataCellStyle="Финансовый">
      <calculatedColumnFormula>IFERROR(VLOOKUP($B3,[1]ноябрь!$B:$F,4, ),0)</calculatedColumnFormula>
      <totalsRowFormula>SUM(Таблица3[Столбец24])</totalsRowFormula>
    </tableColumn>
    <tableColumn id="25" name="Столбец25" totalsRowFunction="custom" headerRowDxfId="7" dataDxfId="6" totalsRowDxfId="8" headerRowCellStyle="Финансовый" dataCellStyle="Финансовый">
      <calculatedColumnFormula>IFERROR(VLOOKUP($B3,[1]ноябрь!$B:$F,5, ),0)</calculatedColumnFormula>
      <totalsRowFormula>SUM(Таблица3[Столбец25])</totalsRowFormula>
    </tableColumn>
    <tableColumn id="26" name="Столбец26" totalsRowFunction="custom" headerRowDxfId="4" dataDxfId="3" totalsRowDxfId="5" headerRowCellStyle="Финансовый" dataCellStyle="Финансовый">
      <calculatedColumnFormula>IFERROR(VLOOKUP($B3,[1]декабрь!$B:$F,4, ),0)</calculatedColumnFormula>
      <totalsRowFormula>SUM(Таблица3[Столбец26])</totalsRowFormula>
    </tableColumn>
    <tableColumn id="27" name="Столбец27" totalsRowFunction="custom" headerRowDxfId="1" dataDxfId="0" totalsRowDxfId="2" headerRowCellStyle="Финансовый" dataCellStyle="Финансовый">
      <calculatedColumnFormula>IFERROR(VLOOKUP($B3,[1]декабрь!$B:$F,5, ),0)</calculatedColumnFormula>
      <totalsRowFormula>SUM(Таблица3[Столбец27])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41"/>
  <sheetViews>
    <sheetView tabSelected="1" workbookViewId="0">
      <pane xSplit="4" ySplit="2" topLeftCell="E69" activePane="bottomRight" state="frozen"/>
      <selection pane="topRight" activeCell="D1" sqref="D1"/>
      <selection pane="bottomLeft" activeCell="A3" sqref="A3"/>
      <selection pane="bottomRight" activeCell="F81" sqref="F81"/>
    </sheetView>
  </sheetViews>
  <sheetFormatPr defaultRowHeight="15" x14ac:dyDescent="0.25"/>
  <cols>
    <col min="2" max="2" width="9.42578125" style="21" bestFit="1" customWidth="1"/>
    <col min="3" max="4" width="12.42578125" style="12" customWidth="1"/>
    <col min="5" max="5" width="14.5703125" style="22" bestFit="1" customWidth="1"/>
    <col min="6" max="9" width="12.7109375" style="22" customWidth="1"/>
    <col min="10" max="10" width="14.5703125" style="22" bestFit="1" customWidth="1"/>
    <col min="11" max="16" width="13.7109375" style="22" customWidth="1"/>
    <col min="17" max="18" width="13.7109375" style="13" customWidth="1"/>
    <col min="19" max="20" width="13.7109375" style="22" customWidth="1"/>
    <col min="21" max="21" width="14.5703125" style="22" bestFit="1" customWidth="1"/>
    <col min="22" max="26" width="13.7109375" style="22" customWidth="1"/>
    <col min="27" max="27" width="14.5703125" style="22" bestFit="1" customWidth="1"/>
    <col min="28" max="28" width="13.7109375" style="22" customWidth="1"/>
  </cols>
  <sheetData>
    <row r="1" spans="1:28" s="5" customFormat="1" ht="4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 t="s">
        <v>5</v>
      </c>
      <c r="H1" s="3"/>
      <c r="I1" s="3" t="s">
        <v>6</v>
      </c>
      <c r="J1" s="3"/>
      <c r="K1" s="3" t="s">
        <v>7</v>
      </c>
      <c r="L1" s="3"/>
      <c r="M1" s="3" t="s">
        <v>8</v>
      </c>
      <c r="N1" s="3"/>
      <c r="O1" s="3" t="s">
        <v>9</v>
      </c>
      <c r="P1" s="3"/>
      <c r="Q1" s="4" t="s">
        <v>10</v>
      </c>
      <c r="R1" s="4"/>
      <c r="S1" s="3" t="s">
        <v>11</v>
      </c>
      <c r="T1" s="3"/>
      <c r="U1" s="3" t="s">
        <v>12</v>
      </c>
      <c r="V1" s="3"/>
      <c r="W1" s="3" t="s">
        <v>13</v>
      </c>
      <c r="X1" s="3"/>
      <c r="Y1" s="3" t="s">
        <v>14</v>
      </c>
      <c r="Z1" s="3"/>
      <c r="AA1" s="3" t="s">
        <v>15</v>
      </c>
      <c r="AB1" s="3"/>
    </row>
    <row r="2" spans="1:28" s="5" customFormat="1" ht="30" customHeight="1" x14ac:dyDescent="0.25">
      <c r="A2" s="6"/>
      <c r="B2" s="6"/>
      <c r="C2" s="7" t="s">
        <v>16</v>
      </c>
      <c r="D2" s="7"/>
      <c r="E2" s="8" t="s">
        <v>17</v>
      </c>
      <c r="F2" s="8" t="s">
        <v>18</v>
      </c>
      <c r="G2" s="8" t="s">
        <v>17</v>
      </c>
      <c r="H2" s="8" t="s">
        <v>18</v>
      </c>
      <c r="I2" s="8" t="s">
        <v>17</v>
      </c>
      <c r="J2" s="8" t="s">
        <v>18</v>
      </c>
      <c r="K2" s="8" t="s">
        <v>17</v>
      </c>
      <c r="L2" s="8" t="s">
        <v>18</v>
      </c>
      <c r="M2" s="8" t="s">
        <v>17</v>
      </c>
      <c r="N2" s="8" t="s">
        <v>18</v>
      </c>
      <c r="O2" s="8" t="s">
        <v>17</v>
      </c>
      <c r="P2" s="8" t="s">
        <v>18</v>
      </c>
      <c r="Q2" s="9" t="s">
        <v>17</v>
      </c>
      <c r="R2" s="9" t="s">
        <v>18</v>
      </c>
      <c r="S2" s="8" t="s">
        <v>17</v>
      </c>
      <c r="T2" s="8" t="s">
        <v>18</v>
      </c>
      <c r="U2" s="8" t="s">
        <v>17</v>
      </c>
      <c r="V2" s="8" t="s">
        <v>18</v>
      </c>
      <c r="W2" s="8" t="s">
        <v>17</v>
      </c>
      <c r="X2" s="8" t="s">
        <v>18</v>
      </c>
      <c r="Y2" s="8" t="s">
        <v>17</v>
      </c>
      <c r="Z2" s="8" t="s">
        <v>18</v>
      </c>
      <c r="AA2" s="8" t="s">
        <v>17</v>
      </c>
      <c r="AB2" s="8" t="s">
        <v>18</v>
      </c>
    </row>
    <row r="3" spans="1:28" x14ac:dyDescent="0.25">
      <c r="A3" s="10" t="s">
        <v>19</v>
      </c>
      <c r="B3" s="11" t="s">
        <v>19</v>
      </c>
      <c r="C3" s="12">
        <f>IFERROR(VLOOKUP($B3,[1]январь!$B:$F,3, ),0)-IFERROR(VLOOKUP($B3,[1]январь!$B:$F,2, ),0)</f>
        <v>52949.89</v>
      </c>
      <c r="D3" s="12">
        <f>Таблица3[[#This Row],[Столбец30]]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f>
        <v>52949.89</v>
      </c>
      <c r="E3" s="13">
        <f>IFERROR(VLOOKUP($B3,[1]январь!$B:$F,4, ),0)</f>
        <v>0</v>
      </c>
      <c r="F3" s="13">
        <f>IFERROR(VLOOKUP($B3,[1]январь!$B:$F,5, ),0)</f>
        <v>0</v>
      </c>
      <c r="G3" s="13">
        <f>IFERROR(VLOOKUP($B3,[1]февраль!$B:$F,4, ),0)</f>
        <v>0</v>
      </c>
      <c r="H3" s="13">
        <f>IFERROR(VLOOKUP($B3,[1]февраль!$B:$F,5, ),0)</f>
        <v>0</v>
      </c>
      <c r="I3" s="13">
        <f>IFERROR(VLOOKUP($B3,[1]март!$B:$F,4, ),0)</f>
        <v>0</v>
      </c>
      <c r="J3" s="13">
        <f>IFERROR(VLOOKUP($B3,[1]март!$B:$F,5, ),0)</f>
        <v>0</v>
      </c>
      <c r="K3" s="13">
        <f>IFERROR(VLOOKUP($B3,[1]апрель!$B:$F,4, ),0)</f>
        <v>0</v>
      </c>
      <c r="L3" s="13">
        <f>IFERROR(VLOOKUP($B3,[1]апрель!$B:$F,5, ),0)</f>
        <v>0</v>
      </c>
      <c r="M3" s="13">
        <f>IFERROR(VLOOKUP($B3,[1]май!$B:$F,4, ),0)</f>
        <v>0</v>
      </c>
      <c r="N3" s="13">
        <f>IFERROR(VLOOKUP($B3,[1]май!$B:$F,5, ),0)</f>
        <v>0</v>
      </c>
      <c r="O3" s="13">
        <f>IFERROR(VLOOKUP($B3,[1]июнь!$B:$F,4, ),0)</f>
        <v>0</v>
      </c>
      <c r="P3" s="13">
        <f>IFERROR(VLOOKUP($B3,[1]июнь!$B:$F,5, ),0)</f>
        <v>0</v>
      </c>
      <c r="Q3" s="13">
        <f>IFERROR(VLOOKUP($B3,[1]июль!$B:$F,4, ),0)</f>
        <v>0</v>
      </c>
      <c r="R3" s="13">
        <f>IFERROR(VLOOKUP($B3,[1]июль!$B:$F,5, ),0)</f>
        <v>0</v>
      </c>
      <c r="S3" s="13">
        <f>IFERROR(VLOOKUP($B3,[1]август!$B:$F,4, ),0)</f>
        <v>0</v>
      </c>
      <c r="T3" s="13">
        <f>IFERROR(VLOOKUP($B3,[1]август!$B:$F,5, ),0)</f>
        <v>0</v>
      </c>
      <c r="U3" s="13">
        <f>IFERROR(VLOOKUP($B3,[1]сентябрь!$B:$F,4, ),0)</f>
        <v>0</v>
      </c>
      <c r="V3" s="13">
        <f>IFERROR(VLOOKUP($B3,[1]сентябрь!$B:$F,5, ),0)</f>
        <v>0</v>
      </c>
      <c r="W3" s="13">
        <f>IFERROR(VLOOKUP($B3,[1]октябрь!$B:$F,4, ),0)</f>
        <v>0</v>
      </c>
      <c r="X3" s="13">
        <f>IFERROR(VLOOKUP($B3,[1]октябрь!$B:$F,5, ),0)</f>
        <v>0</v>
      </c>
      <c r="Y3" s="13">
        <f>IFERROR(VLOOKUP($B3,[1]ноябрь!$B:$F,4, ),0)</f>
        <v>0</v>
      </c>
      <c r="Z3" s="13">
        <f>IFERROR(VLOOKUP($B3,[1]ноябрь!$B:$F,5, ),0)</f>
        <v>0</v>
      </c>
      <c r="AA3" s="13">
        <f>IFERROR(VLOOKUP($B3,[1]декабрь!$B:$F,4, ),0)</f>
        <v>0</v>
      </c>
      <c r="AB3" s="13">
        <f>IFERROR(VLOOKUP($B3,[1]декабрь!$B:$F,5, ),0)</f>
        <v>0</v>
      </c>
    </row>
    <row r="4" spans="1:28" x14ac:dyDescent="0.25">
      <c r="A4" s="14" t="s">
        <v>20</v>
      </c>
      <c r="B4" s="11" t="s">
        <v>20</v>
      </c>
      <c r="C4" s="12">
        <f>IFERROR(VLOOKUP($B4,[1]январь!$B:$F,3, ),0)-IFERROR(VLOOKUP($B4,[1]январь!$B:$F,2, ),0)</f>
        <v>44526.93</v>
      </c>
      <c r="D4" s="12">
        <f>Таблица3[[#This Row],[Столбец30]]+IFERROR(F4,0)+IFERROR(H4,0)+IFERROR(J4,0)+IFERROR(L4,0)+IFERROR(N4,0)+IFERROR(P4,0)+IFERROR(R4,0)+IFERROR(T4,0)+IFERROR(V4,0)+IFERROR(X4,0)+IFERROR(Z4,0)+IFERROR(AB4,0)-IFERROR(AA4,0)-IFERROR(Y4,0)-IFERROR(W4,0)-IFERROR(U4,0)-IFERROR(S4,0)-IFERROR(Q4,0)-IFERROR(O4,0)-IFERROR(M4,0)-IFERROR(K4,0)-IFERROR(I4,0)-IFERROR(G4,0)-IFERROR(E4,0)</f>
        <v>44526.93</v>
      </c>
      <c r="E4" s="13">
        <f>IFERROR(VLOOKUP($B4,[1]январь!$B:$F,4, ),0)</f>
        <v>0</v>
      </c>
      <c r="F4" s="13">
        <f>IFERROR(VLOOKUP($B4,[1]январь!$B:$F,5, ),0)</f>
        <v>0</v>
      </c>
      <c r="G4" s="13">
        <f>IFERROR(VLOOKUP($B4,[1]февраль!$B:$F,4, ),0)</f>
        <v>0</v>
      </c>
      <c r="H4" s="13">
        <f>IFERROR(VLOOKUP($B4,[1]февраль!$B:$F,5, ),0)</f>
        <v>0</v>
      </c>
      <c r="I4" s="13">
        <f>IFERROR(VLOOKUP($B4,[1]март!$B:$F,4, ),0)</f>
        <v>0</v>
      </c>
      <c r="J4" s="13">
        <f>IFERROR(VLOOKUP($B4,[1]март!$B:$F,5, ),0)</f>
        <v>0</v>
      </c>
      <c r="K4" s="13">
        <f>IFERROR(VLOOKUP($B4,[1]апрель!$B:$F,4, ),0)</f>
        <v>0</v>
      </c>
      <c r="L4" s="13">
        <f>IFERROR(VLOOKUP($B4,[1]апрель!$B:$F,5, ),0)</f>
        <v>0</v>
      </c>
      <c r="M4" s="13">
        <f>IFERROR(VLOOKUP($B4,[1]май!$B:$F,4, ),0)</f>
        <v>0</v>
      </c>
      <c r="N4" s="13">
        <f>IFERROR(VLOOKUP($B4,[1]май!$B:$F,5, ),0)</f>
        <v>0</v>
      </c>
      <c r="O4" s="13">
        <f>IFERROR(VLOOKUP($B4,[1]июнь!$B:$F,4, ),0)</f>
        <v>0</v>
      </c>
      <c r="P4" s="13">
        <f>IFERROR(VLOOKUP($B4,[1]июнь!$B:$F,5, ),0)</f>
        <v>0</v>
      </c>
      <c r="Q4" s="13">
        <f>IFERROR(VLOOKUP($B4,[1]июль!$B:$F,4, ),0)</f>
        <v>0</v>
      </c>
      <c r="R4" s="13">
        <f>IFERROR(VLOOKUP($B4,[1]июль!$B:$F,5, ),0)</f>
        <v>0</v>
      </c>
      <c r="S4" s="13">
        <f>IFERROR(VLOOKUP($B4,[1]август!$B:$F,4, ),0)</f>
        <v>0</v>
      </c>
      <c r="T4" s="13">
        <f>IFERROR(VLOOKUP($B4,[1]август!$B:$F,5, ),0)</f>
        <v>0</v>
      </c>
      <c r="U4" s="13">
        <f>IFERROR(VLOOKUP($B4,[1]сентябрь!$B:$F,4, ),0)</f>
        <v>0</v>
      </c>
      <c r="V4" s="13">
        <f>IFERROR(VLOOKUP($B4,[1]сентябрь!$B:$F,5, ),0)</f>
        <v>0</v>
      </c>
      <c r="W4" s="13">
        <f>IFERROR(VLOOKUP($B4,[1]октябрь!$B:$F,4, ),0)</f>
        <v>0</v>
      </c>
      <c r="X4" s="13">
        <f>IFERROR(VLOOKUP($B4,[1]октябрь!$B:$F,5, ),0)</f>
        <v>0</v>
      </c>
      <c r="Y4" s="13">
        <f>IFERROR(VLOOKUP($B4,[1]ноябрь!$B:$F,4, ),0)</f>
        <v>0</v>
      </c>
      <c r="Z4" s="13">
        <f>IFERROR(VLOOKUP($B4,[1]ноябрь!$B:$F,5, ),0)</f>
        <v>0</v>
      </c>
      <c r="AA4" s="13">
        <f>IFERROR(VLOOKUP($B4,[1]декабрь!$B:$F,4, ),0)</f>
        <v>0</v>
      </c>
      <c r="AB4" s="13">
        <f>IFERROR(VLOOKUP($B4,[1]декабрь!$B:$F,5, ),0)</f>
        <v>0</v>
      </c>
    </row>
    <row r="5" spans="1:28" x14ac:dyDescent="0.25">
      <c r="A5" s="10" t="s">
        <v>21</v>
      </c>
      <c r="B5" s="11" t="s">
        <v>21</v>
      </c>
      <c r="C5" s="12">
        <f>IFERROR(VLOOKUP($B5,[1]январь!$B:$F,3, ),0)-IFERROR(VLOOKUP($B5,[1]январь!$B:$F,2, ),0)</f>
        <v>11954.83</v>
      </c>
      <c r="D5" s="12">
        <f>Таблица3[[#This Row],[Столбец30]]+IFERROR(F5,0)+IFERROR(H5,0)+IFERROR(J5,0)+IFERROR(L5,0)+IFERROR(N5,0)+IFERROR(P5,0)+IFERROR(R5,0)+IFERROR(T5,0)+IFERROR(V5,0)+IFERROR(X5,0)+IFERROR(Z5,0)+IFERROR(AB5,0)-IFERROR(AA5,0)-IFERROR(Y5,0)-IFERROR(W5,0)-IFERROR(U5,0)-IFERROR(S5,0)-IFERROR(Q5,0)-IFERROR(O5,0)-IFERROR(M5,0)-IFERROR(K5,0)-IFERROR(I5,0)-IFERROR(G5,0)-IFERROR(E5,0)</f>
        <v>11954.83</v>
      </c>
      <c r="E5" s="13">
        <f>IFERROR(VLOOKUP($B5,[1]январь!$B:$F,4, ),0)</f>
        <v>0</v>
      </c>
      <c r="F5" s="13">
        <f>IFERROR(VLOOKUP($B5,[1]январь!$B:$F,5, ),0)</f>
        <v>0</v>
      </c>
      <c r="G5" s="13">
        <f>IFERROR(VLOOKUP($B5,[1]февраль!$B:$F,4, ),0)</f>
        <v>0</v>
      </c>
      <c r="H5" s="13">
        <f>IFERROR(VLOOKUP($B5,[1]февраль!$B:$F,5, ),0)</f>
        <v>0</v>
      </c>
      <c r="I5" s="13">
        <f>IFERROR(VLOOKUP($B5,[1]март!$B:$F,4, ),0)</f>
        <v>0</v>
      </c>
      <c r="J5" s="13">
        <f>IFERROR(VLOOKUP($B5,[1]март!$B:$F,5, ),0)</f>
        <v>0</v>
      </c>
      <c r="K5" s="13">
        <f>IFERROR(VLOOKUP($B5,[1]апрель!$B:$F,4, ),0)</f>
        <v>0</v>
      </c>
      <c r="L5" s="13">
        <f>IFERROR(VLOOKUP($B5,[1]апрель!$B:$F,5, ),0)</f>
        <v>0</v>
      </c>
      <c r="M5" s="13">
        <f>IFERROR(VLOOKUP($B5,[1]май!$B:$F,4, ),0)</f>
        <v>0</v>
      </c>
      <c r="N5" s="13">
        <f>IFERROR(VLOOKUP($B5,[1]май!$B:$F,5, ),0)</f>
        <v>0</v>
      </c>
      <c r="O5" s="13">
        <f>IFERROR(VLOOKUP($B5,[1]июнь!$B:$F,4, ),0)</f>
        <v>0</v>
      </c>
      <c r="P5" s="13">
        <f>IFERROR(VLOOKUP($B5,[1]июнь!$B:$F,5, ),0)</f>
        <v>0</v>
      </c>
      <c r="Q5" s="13">
        <f>IFERROR(VLOOKUP($B5,[1]июль!$B:$F,4, ),0)</f>
        <v>0</v>
      </c>
      <c r="R5" s="13">
        <f>IFERROR(VLOOKUP($B5,[1]июль!$B:$F,5, ),0)</f>
        <v>0</v>
      </c>
      <c r="S5" s="13">
        <f>IFERROR(VLOOKUP($B5,[1]август!$B:$F,4, ),0)</f>
        <v>0</v>
      </c>
      <c r="T5" s="13">
        <f>IFERROR(VLOOKUP($B5,[1]август!$B:$F,5, ),0)</f>
        <v>0</v>
      </c>
      <c r="U5" s="13">
        <f>IFERROR(VLOOKUP($B5,[1]сентябрь!$B:$F,4, ),0)</f>
        <v>0</v>
      </c>
      <c r="V5" s="13">
        <f>IFERROR(VLOOKUP($B5,[1]сентябрь!$B:$F,5, ),0)</f>
        <v>0</v>
      </c>
      <c r="W5" s="13">
        <f>IFERROR(VLOOKUP($B5,[1]октябрь!$B:$F,4, ),0)</f>
        <v>0</v>
      </c>
      <c r="X5" s="13">
        <f>IFERROR(VLOOKUP($B5,[1]октябрь!$B:$F,5, ),0)</f>
        <v>0</v>
      </c>
      <c r="Y5" s="13">
        <f>IFERROR(VLOOKUP($B5,[1]ноябрь!$B:$F,4, ),0)</f>
        <v>0</v>
      </c>
      <c r="Z5" s="13">
        <f>IFERROR(VLOOKUP($B5,[1]ноябрь!$B:$F,5, ),0)</f>
        <v>0</v>
      </c>
      <c r="AA5" s="13">
        <f>IFERROR(VLOOKUP($B5,[1]декабрь!$B:$F,4, ),0)</f>
        <v>0</v>
      </c>
      <c r="AB5" s="13">
        <f>IFERROR(VLOOKUP($B5,[1]декабрь!$B:$F,5, ),0)</f>
        <v>0</v>
      </c>
    </row>
    <row r="6" spans="1:28" x14ac:dyDescent="0.25">
      <c r="A6" s="14" t="s">
        <v>22</v>
      </c>
      <c r="B6" s="11" t="s">
        <v>22</v>
      </c>
      <c r="C6" s="12">
        <f>IFERROR(VLOOKUP($B6,[1]январь!$B:$F,3, ),0)-IFERROR(VLOOKUP($B6,[1]январь!$B:$F,2, ),0)</f>
        <v>2372.0500000000002</v>
      </c>
      <c r="D6" s="12">
        <f>Таблица3[[#This Row],[Столбец30]]+IFERROR(F6,0)+IFERROR(H6,0)+IFERROR(J6,0)+IFERROR(L6,0)+IFERROR(N6,0)+IFERROR(P6,0)+IFERROR(R6,0)+IFERROR(T6,0)+IFERROR(V6,0)+IFERROR(X6,0)+IFERROR(Z6,0)+IFERROR(AB6,0)-IFERROR(AA6,0)-IFERROR(Y6,0)-IFERROR(W6,0)-IFERROR(U6,0)-IFERROR(S6,0)-IFERROR(Q6,0)-IFERROR(O6,0)-IFERROR(M6,0)-IFERROR(K6,0)-IFERROR(I6,0)-IFERROR(G6,0)-IFERROR(E6,0)</f>
        <v>2372.0500000000002</v>
      </c>
      <c r="E6" s="13">
        <f>IFERROR(VLOOKUP($B6,[1]январь!$B:$F,4, ),0)</f>
        <v>0</v>
      </c>
      <c r="F6" s="13">
        <f>IFERROR(VLOOKUP($B6,[1]январь!$B:$F,5, ),0)</f>
        <v>0</v>
      </c>
      <c r="G6" s="13">
        <f>IFERROR(VLOOKUP($B6,[1]февраль!$B:$F,4, ),0)</f>
        <v>0</v>
      </c>
      <c r="H6" s="13">
        <f>IFERROR(VLOOKUP($B6,[1]февраль!$B:$F,5, ),0)</f>
        <v>0</v>
      </c>
      <c r="I6" s="13">
        <f>IFERROR(VLOOKUP($B6,[1]март!$B:$F,4, ),0)</f>
        <v>0</v>
      </c>
      <c r="J6" s="13">
        <f>IFERROR(VLOOKUP($B6,[1]март!$B:$F,5, ),0)</f>
        <v>0</v>
      </c>
      <c r="K6" s="13">
        <f>IFERROR(VLOOKUP($B6,[1]апрель!$B:$F,4, ),0)</f>
        <v>0</v>
      </c>
      <c r="L6" s="13">
        <f>IFERROR(VLOOKUP($B6,[1]апрель!$B:$F,5, ),0)</f>
        <v>0</v>
      </c>
      <c r="M6" s="13">
        <f>IFERROR(VLOOKUP($B6,[1]май!$B:$F,4, ),0)</f>
        <v>0</v>
      </c>
      <c r="N6" s="13">
        <f>IFERROR(VLOOKUP($B6,[1]май!$B:$F,5, ),0)</f>
        <v>0</v>
      </c>
      <c r="O6" s="13">
        <f>IFERROR(VLOOKUP($B6,[1]июнь!$B:$F,4, ),0)</f>
        <v>0</v>
      </c>
      <c r="P6" s="13">
        <f>IFERROR(VLOOKUP($B6,[1]июнь!$B:$F,5, ),0)</f>
        <v>0</v>
      </c>
      <c r="Q6" s="13">
        <f>IFERROR(VLOOKUP($B6,[1]июль!$B:$F,4, ),0)</f>
        <v>0</v>
      </c>
      <c r="R6" s="13">
        <f>IFERROR(VLOOKUP($B6,[1]июль!$B:$F,5, ),0)</f>
        <v>0</v>
      </c>
      <c r="S6" s="13">
        <f>IFERROR(VLOOKUP($B6,[1]август!$B:$F,4, ),0)</f>
        <v>0</v>
      </c>
      <c r="T6" s="13">
        <f>IFERROR(VLOOKUP($B6,[1]август!$B:$F,5, ),0)</f>
        <v>0</v>
      </c>
      <c r="U6" s="13">
        <f>IFERROR(VLOOKUP($B6,[1]сентябрь!$B:$F,4, ),0)</f>
        <v>0</v>
      </c>
      <c r="V6" s="13">
        <f>IFERROR(VLOOKUP($B6,[1]сентябрь!$B:$F,5, ),0)</f>
        <v>0</v>
      </c>
      <c r="W6" s="13">
        <f>IFERROR(VLOOKUP($B6,[1]октябрь!$B:$F,4, ),0)</f>
        <v>0</v>
      </c>
      <c r="X6" s="13">
        <f>IFERROR(VLOOKUP($B6,[1]октябрь!$B:$F,5, ),0)</f>
        <v>0</v>
      </c>
      <c r="Y6" s="13">
        <f>IFERROR(VLOOKUP($B6,[1]ноябрь!$B:$F,4, ),0)</f>
        <v>0</v>
      </c>
      <c r="Z6" s="13">
        <f>IFERROR(VLOOKUP($B6,[1]ноябрь!$B:$F,5, ),0)</f>
        <v>0</v>
      </c>
      <c r="AA6" s="13">
        <f>IFERROR(VLOOKUP($B6,[1]декабрь!$B:$F,4, ),0)</f>
        <v>0</v>
      </c>
      <c r="AB6" s="13">
        <f>IFERROR(VLOOKUP($B6,[1]декабрь!$B:$F,5, ),0)</f>
        <v>0</v>
      </c>
    </row>
    <row r="7" spans="1:28" x14ac:dyDescent="0.25">
      <c r="A7" s="10" t="s">
        <v>23</v>
      </c>
      <c r="B7" s="11" t="s">
        <v>23</v>
      </c>
      <c r="C7" s="12">
        <f>IFERROR(VLOOKUP($B7,[1]январь!$B:$F,3, ),0)-IFERROR(VLOOKUP($B7,[1]январь!$B:$F,2, ),0)</f>
        <v>49.99</v>
      </c>
      <c r="D7" s="12">
        <f>Таблица3[[#This Row],[Столбец30]]+IFERROR(F7,0)+IFERROR(H7,0)+IFERROR(J7,0)+IFERROR(L7,0)+IFERROR(N7,0)+IFERROR(P7,0)+IFERROR(R7,0)+IFERROR(T7,0)+IFERROR(V7,0)+IFERROR(X7,0)+IFERROR(Z7,0)+IFERROR(AB7,0)-IFERROR(AA7,0)-IFERROR(Y7,0)-IFERROR(W7,0)-IFERROR(U7,0)-IFERROR(S7,0)-IFERROR(Q7,0)-IFERROR(O7,0)-IFERROR(M7,0)-IFERROR(K7,0)-IFERROR(I7,0)-IFERROR(G7,0)-IFERROR(E7,0)</f>
        <v>49.99</v>
      </c>
      <c r="E7" s="13">
        <f>IFERROR(VLOOKUP($B7,[1]январь!$B:$F,4, ),0)</f>
        <v>0</v>
      </c>
      <c r="F7" s="13">
        <f>IFERROR(VLOOKUP($B7,[1]январь!$B:$F,5, ),0)</f>
        <v>0</v>
      </c>
      <c r="G7" s="13">
        <f>IFERROR(VLOOKUP($B7,[1]февраль!$B:$F,4, ),0)</f>
        <v>0</v>
      </c>
      <c r="H7" s="13">
        <f>IFERROR(VLOOKUP($B7,[1]февраль!$B:$F,5, ),0)</f>
        <v>0</v>
      </c>
      <c r="I7" s="13">
        <f>IFERROR(VLOOKUP($B7,[1]март!$B:$F,4, ),0)</f>
        <v>0</v>
      </c>
      <c r="J7" s="13">
        <f>IFERROR(VLOOKUP($B7,[1]март!$B:$F,5, ),0)</f>
        <v>0</v>
      </c>
      <c r="K7" s="13">
        <f>IFERROR(VLOOKUP($B7,[1]апрель!$B:$F,4, ),0)</f>
        <v>0</v>
      </c>
      <c r="L7" s="13">
        <f>IFERROR(VLOOKUP($B7,[1]апрель!$B:$F,5, ),0)</f>
        <v>0</v>
      </c>
      <c r="M7" s="13">
        <f>IFERROR(VLOOKUP($B7,[1]май!$B:$F,4, ),0)</f>
        <v>0</v>
      </c>
      <c r="N7" s="13">
        <f>IFERROR(VLOOKUP($B7,[1]май!$B:$F,5, ),0)</f>
        <v>0</v>
      </c>
      <c r="O7" s="13">
        <f>IFERROR(VLOOKUP($B7,[1]июнь!$B:$F,4, ),0)</f>
        <v>0</v>
      </c>
      <c r="P7" s="13">
        <f>IFERROR(VLOOKUP($B7,[1]июнь!$B:$F,5, ),0)</f>
        <v>0</v>
      </c>
      <c r="Q7" s="13">
        <f>IFERROR(VLOOKUP($B7,[1]июль!$B:$F,4, ),0)</f>
        <v>0</v>
      </c>
      <c r="R7" s="13">
        <f>IFERROR(VLOOKUP($B7,[1]июль!$B:$F,5, ),0)</f>
        <v>0</v>
      </c>
      <c r="S7" s="13">
        <f>IFERROR(VLOOKUP($B7,[1]август!$B:$F,4, ),0)</f>
        <v>0</v>
      </c>
      <c r="T7" s="13">
        <f>IFERROR(VLOOKUP($B7,[1]август!$B:$F,5, ),0)</f>
        <v>0</v>
      </c>
      <c r="U7" s="13">
        <f>IFERROR(VLOOKUP($B7,[1]сентябрь!$B:$F,4, ),0)</f>
        <v>0</v>
      </c>
      <c r="V7" s="13">
        <f>IFERROR(VLOOKUP($B7,[1]сентябрь!$B:$F,5, ),0)</f>
        <v>0</v>
      </c>
      <c r="W7" s="13">
        <f>IFERROR(VLOOKUP($B7,[1]октябрь!$B:$F,4, ),0)</f>
        <v>0</v>
      </c>
      <c r="X7" s="13">
        <f>IFERROR(VLOOKUP($B7,[1]октябрь!$B:$F,5, ),0)</f>
        <v>0</v>
      </c>
      <c r="Y7" s="13">
        <f>IFERROR(VLOOKUP($B7,[1]ноябрь!$B:$F,4, ),0)</f>
        <v>0</v>
      </c>
      <c r="Z7" s="13">
        <f>IFERROR(VLOOKUP($B7,[1]ноябрь!$B:$F,5, ),0)</f>
        <v>0</v>
      </c>
      <c r="AA7" s="13">
        <f>IFERROR(VLOOKUP($B7,[1]декабрь!$B:$F,4, ),0)</f>
        <v>0</v>
      </c>
      <c r="AB7" s="13">
        <f>IFERROR(VLOOKUP($B7,[1]декабрь!$B:$F,5, ),0)</f>
        <v>0</v>
      </c>
    </row>
    <row r="8" spans="1:28" x14ac:dyDescent="0.25">
      <c r="A8" s="14" t="s">
        <v>24</v>
      </c>
      <c r="B8" s="11" t="s">
        <v>24</v>
      </c>
      <c r="C8" s="12">
        <f>IFERROR(VLOOKUP($B8,[1]январь!$B:$F,3, ),0)-IFERROR(VLOOKUP($B8,[1]январь!$B:$F,2, ),0)</f>
        <v>718.42</v>
      </c>
      <c r="D8" s="12">
        <f>Таблица3[[#This Row],[Столбец30]]+IFERROR(F8,0)+IFERROR(H8,0)+IFERROR(J8,0)+IFERROR(L8,0)+IFERROR(N8,0)+IFERROR(P8,0)+IFERROR(R8,0)+IFERROR(T8,0)+IFERROR(V8,0)+IFERROR(X8,0)+IFERROR(Z8,0)+IFERROR(AB8,0)-IFERROR(AA8,0)-IFERROR(Y8,0)-IFERROR(W8,0)-IFERROR(U8,0)-IFERROR(S8,0)-IFERROR(Q8,0)-IFERROR(O8,0)-IFERROR(M8,0)-IFERROR(K8,0)-IFERROR(I8,0)-IFERROR(G8,0)-IFERROR(E8,0)</f>
        <v>718.42</v>
      </c>
      <c r="E8" s="13">
        <f>IFERROR(VLOOKUP($B8,[1]январь!$B:$F,4, ),0)</f>
        <v>0</v>
      </c>
      <c r="F8" s="13">
        <f>IFERROR(VLOOKUP($B8,[1]январь!$B:$F,5, ),0)</f>
        <v>0</v>
      </c>
      <c r="G8" s="13">
        <f>IFERROR(VLOOKUP($B8,[1]февраль!$B:$F,4, ),0)</f>
        <v>0</v>
      </c>
      <c r="H8" s="13">
        <f>IFERROR(VLOOKUP($B8,[1]февраль!$B:$F,5, ),0)</f>
        <v>0</v>
      </c>
      <c r="I8" s="13">
        <f>IFERROR(VLOOKUP($B8,[1]март!$B:$F,4, ),0)</f>
        <v>0</v>
      </c>
      <c r="J8" s="13">
        <f>IFERROR(VLOOKUP($B8,[1]март!$B:$F,5, ),0)</f>
        <v>0</v>
      </c>
      <c r="K8" s="13">
        <f>IFERROR(VLOOKUP($B8,[1]апрель!$B:$F,4, ),0)</f>
        <v>0</v>
      </c>
      <c r="L8" s="13">
        <f>IFERROR(VLOOKUP($B8,[1]апрель!$B:$F,5, ),0)</f>
        <v>0</v>
      </c>
      <c r="M8" s="13">
        <f>IFERROR(VLOOKUP($B8,[1]май!$B:$F,4, ),0)</f>
        <v>0</v>
      </c>
      <c r="N8" s="13">
        <f>IFERROR(VLOOKUP($B8,[1]май!$B:$F,5, ),0)</f>
        <v>0</v>
      </c>
      <c r="O8" s="13">
        <f>IFERROR(VLOOKUP($B8,[1]июнь!$B:$F,4, ),0)</f>
        <v>0</v>
      </c>
      <c r="P8" s="13">
        <f>IFERROR(VLOOKUP($B8,[1]июнь!$B:$F,5, ),0)</f>
        <v>0</v>
      </c>
      <c r="Q8" s="13">
        <f>IFERROR(VLOOKUP($B8,[1]июль!$B:$F,4, ),0)</f>
        <v>0</v>
      </c>
      <c r="R8" s="13">
        <f>IFERROR(VLOOKUP($B8,[1]июль!$B:$F,5, ),0)</f>
        <v>0</v>
      </c>
      <c r="S8" s="13">
        <f>IFERROR(VLOOKUP($B8,[1]август!$B:$F,4, ),0)</f>
        <v>0</v>
      </c>
      <c r="T8" s="13">
        <f>IFERROR(VLOOKUP($B8,[1]август!$B:$F,5, ),0)</f>
        <v>0</v>
      </c>
      <c r="U8" s="13">
        <f>IFERROR(VLOOKUP($B8,[1]сентябрь!$B:$F,4, ),0)</f>
        <v>0</v>
      </c>
      <c r="V8" s="13">
        <f>IFERROR(VLOOKUP($B8,[1]сентябрь!$B:$F,5, ),0)</f>
        <v>0</v>
      </c>
      <c r="W8" s="13">
        <f>IFERROR(VLOOKUP($B8,[1]октябрь!$B:$F,4, ),0)</f>
        <v>0</v>
      </c>
      <c r="X8" s="13">
        <f>IFERROR(VLOOKUP($B8,[1]октябрь!$B:$F,5, ),0)</f>
        <v>0</v>
      </c>
      <c r="Y8" s="13">
        <f>IFERROR(VLOOKUP($B8,[1]ноябрь!$B:$F,4, ),0)</f>
        <v>0</v>
      </c>
      <c r="Z8" s="13">
        <f>IFERROR(VLOOKUP($B8,[1]ноябрь!$B:$F,5, ),0)</f>
        <v>0</v>
      </c>
      <c r="AA8" s="13">
        <f>IFERROR(VLOOKUP($B8,[1]декабрь!$B:$F,4, ),0)</f>
        <v>0</v>
      </c>
      <c r="AB8" s="13">
        <f>IFERROR(VLOOKUP($B8,[1]декабрь!$B:$F,5, ),0)</f>
        <v>0</v>
      </c>
    </row>
    <row r="9" spans="1:28" x14ac:dyDescent="0.25">
      <c r="A9" s="10" t="s">
        <v>25</v>
      </c>
      <c r="B9" s="11" t="s">
        <v>25</v>
      </c>
      <c r="C9" s="12">
        <f>IFERROR(VLOOKUP($B9,[1]январь!$B:$F,3, ),0)-IFERROR(VLOOKUP($B9,[1]январь!$B:$F,2, ),0)</f>
        <v>539.97</v>
      </c>
      <c r="D9" s="12">
        <f>Таблица3[[#This Row],[Столбец30]]+IFERROR(F9,0)+IFERROR(H9,0)+IFERROR(J9,0)+IFERROR(L9,0)+IFERROR(N9,0)+IFERROR(P9,0)+IFERROR(R9,0)+IFERROR(T9,0)+IFERROR(V9,0)+IFERROR(X9,0)+IFERROR(Z9,0)+IFERROR(AB9,0)-IFERROR(AA9,0)-IFERROR(Y9,0)-IFERROR(W9,0)-IFERROR(U9,0)-IFERROR(S9,0)-IFERROR(Q9,0)-IFERROR(O9,0)-IFERROR(M9,0)-IFERROR(K9,0)-IFERROR(I9,0)-IFERROR(G9,0)-IFERROR(E9,0)</f>
        <v>539.97</v>
      </c>
      <c r="E9" s="13">
        <f>IFERROR(VLOOKUP($B9,[1]январь!$B:$F,4, ),0)</f>
        <v>0</v>
      </c>
      <c r="F9" s="13">
        <f>IFERROR(VLOOKUP($B9,[1]январь!$B:$F,5, ),0)</f>
        <v>0</v>
      </c>
      <c r="G9" s="13">
        <f>IFERROR(VLOOKUP($B9,[1]февраль!$B:$F,4, ),0)</f>
        <v>0</v>
      </c>
      <c r="H9" s="13">
        <f>IFERROR(VLOOKUP($B9,[1]февраль!$B:$F,5, ),0)</f>
        <v>0</v>
      </c>
      <c r="I9" s="13">
        <f>IFERROR(VLOOKUP($B9,[1]март!$B:$F,4, ),0)</f>
        <v>0</v>
      </c>
      <c r="J9" s="13">
        <f>IFERROR(VLOOKUP($B9,[1]март!$B:$F,5, ),0)</f>
        <v>0</v>
      </c>
      <c r="K9" s="13">
        <f>IFERROR(VLOOKUP($B9,[1]апрель!$B:$F,4, ),0)</f>
        <v>0</v>
      </c>
      <c r="L9" s="13">
        <f>IFERROR(VLOOKUP($B9,[1]апрель!$B:$F,5, ),0)</f>
        <v>0</v>
      </c>
      <c r="M9" s="13">
        <f>IFERROR(VLOOKUP($B9,[1]май!$B:$F,4, ),0)</f>
        <v>0</v>
      </c>
      <c r="N9" s="13">
        <f>IFERROR(VLOOKUP($B9,[1]май!$B:$F,5, ),0)</f>
        <v>0</v>
      </c>
      <c r="O9" s="13">
        <f>IFERROR(VLOOKUP($B9,[1]июнь!$B:$F,4, ),0)</f>
        <v>0</v>
      </c>
      <c r="P9" s="13">
        <f>IFERROR(VLOOKUP($B9,[1]июнь!$B:$F,5, ),0)</f>
        <v>0</v>
      </c>
      <c r="Q9" s="13">
        <f>IFERROR(VLOOKUP($B9,[1]июль!$B:$F,4, ),0)</f>
        <v>0</v>
      </c>
      <c r="R9" s="13">
        <f>IFERROR(VLOOKUP($B9,[1]июль!$B:$F,5, ),0)</f>
        <v>0</v>
      </c>
      <c r="S9" s="13">
        <f>IFERROR(VLOOKUP($B9,[1]август!$B:$F,4, ),0)</f>
        <v>0</v>
      </c>
      <c r="T9" s="13">
        <f>IFERROR(VLOOKUP($B9,[1]август!$B:$F,5, ),0)</f>
        <v>0</v>
      </c>
      <c r="U9" s="13">
        <f>IFERROR(VLOOKUP($B9,[1]сентябрь!$B:$F,4, ),0)</f>
        <v>0</v>
      </c>
      <c r="V9" s="13">
        <f>IFERROR(VLOOKUP($B9,[1]сентябрь!$B:$F,5, ),0)</f>
        <v>0</v>
      </c>
      <c r="W9" s="13">
        <f>IFERROR(VLOOKUP($B9,[1]октябрь!$B:$F,4, ),0)</f>
        <v>0</v>
      </c>
      <c r="X9" s="13">
        <f>IFERROR(VLOOKUP($B9,[1]октябрь!$B:$F,5, ),0)</f>
        <v>0</v>
      </c>
      <c r="Y9" s="13">
        <f>IFERROR(VLOOKUP($B9,[1]ноябрь!$B:$F,4, ),0)</f>
        <v>0</v>
      </c>
      <c r="Z9" s="13">
        <f>IFERROR(VLOOKUP($B9,[1]ноябрь!$B:$F,5, ),0)</f>
        <v>0</v>
      </c>
      <c r="AA9" s="13">
        <f>IFERROR(VLOOKUP($B9,[1]декабрь!$B:$F,4, ),0)</f>
        <v>0</v>
      </c>
      <c r="AB9" s="13">
        <f>IFERROR(VLOOKUP($B9,[1]декабрь!$B:$F,5, ),0)</f>
        <v>0</v>
      </c>
    </row>
    <row r="10" spans="1:28" x14ac:dyDescent="0.25">
      <c r="A10" s="14" t="s">
        <v>26</v>
      </c>
      <c r="B10" s="11" t="s">
        <v>26</v>
      </c>
      <c r="C10" s="12">
        <f>IFERROR(VLOOKUP($B10,[1]январь!$B:$F,3, ),0)-IFERROR(VLOOKUP($B10,[1]январь!$B:$F,2, ),0)</f>
        <v>-308.95</v>
      </c>
      <c r="D10" s="12">
        <f>Таблица3[[#This Row],[Столбец30]]+IFERROR(F10,0)+IFERROR(H10,0)+IFERROR(J10,0)+IFERROR(L10,0)+IFERROR(N10,0)+IFERROR(P10,0)+IFERROR(R10,0)+IFERROR(T10,0)+IFERROR(V10,0)+IFERROR(X10,0)+IFERROR(Z10,0)+IFERROR(AB10,0)-IFERROR(AA10,0)-IFERROR(Y10,0)-IFERROR(W10,0)-IFERROR(U10,0)-IFERROR(S10,0)-IFERROR(Q10,0)-IFERROR(O10,0)-IFERROR(M10,0)-IFERROR(K10,0)-IFERROR(I10,0)-IFERROR(G10,0)-IFERROR(E10,0)</f>
        <v>-308.95</v>
      </c>
      <c r="E10" s="13">
        <f>IFERROR(VLOOKUP($B10,[1]январь!$B:$F,4, ),0)</f>
        <v>0</v>
      </c>
      <c r="F10" s="13">
        <f>IFERROR(VLOOKUP($B10,[1]январь!$B:$F,5, ),0)</f>
        <v>0</v>
      </c>
      <c r="G10" s="13">
        <f>IFERROR(VLOOKUP($B10,[1]февраль!$B:$F,4, ),0)</f>
        <v>0</v>
      </c>
      <c r="H10" s="13">
        <f>IFERROR(VLOOKUP($B10,[1]февраль!$B:$F,5, ),0)</f>
        <v>0</v>
      </c>
      <c r="I10" s="13">
        <f>IFERROR(VLOOKUP($B10,[1]март!$B:$F,4, ),0)</f>
        <v>0</v>
      </c>
      <c r="J10" s="13">
        <f>IFERROR(VLOOKUP($B10,[1]март!$B:$F,5, ),0)</f>
        <v>0</v>
      </c>
      <c r="K10" s="13">
        <f>IFERROR(VLOOKUP($B10,[1]апрель!$B:$F,4, ),0)</f>
        <v>0</v>
      </c>
      <c r="L10" s="13">
        <f>IFERROR(VLOOKUP($B10,[1]апрель!$B:$F,5, ),0)</f>
        <v>0</v>
      </c>
      <c r="M10" s="13">
        <f>IFERROR(VLOOKUP($B10,[1]май!$B:$F,4, ),0)</f>
        <v>0</v>
      </c>
      <c r="N10" s="13">
        <f>IFERROR(VLOOKUP($B10,[1]май!$B:$F,5, ),0)</f>
        <v>0</v>
      </c>
      <c r="O10" s="13">
        <f>IFERROR(VLOOKUP($B10,[1]июнь!$B:$F,4, ),0)</f>
        <v>0</v>
      </c>
      <c r="P10" s="13">
        <f>IFERROR(VLOOKUP($B10,[1]июнь!$B:$F,5, ),0)</f>
        <v>0</v>
      </c>
      <c r="Q10" s="13">
        <f>IFERROR(VLOOKUP($B10,[1]июль!$B:$F,4, ),0)</f>
        <v>0</v>
      </c>
      <c r="R10" s="13">
        <f>IFERROR(VLOOKUP($B10,[1]июль!$B:$F,5, ),0)</f>
        <v>0</v>
      </c>
      <c r="S10" s="13">
        <f>IFERROR(VLOOKUP($B10,[1]август!$B:$F,4, ),0)</f>
        <v>0</v>
      </c>
      <c r="T10" s="13">
        <f>IFERROR(VLOOKUP($B10,[1]август!$B:$F,5, ),0)</f>
        <v>0</v>
      </c>
      <c r="U10" s="13">
        <f>IFERROR(VLOOKUP($B10,[1]сентябрь!$B:$F,4, ),0)</f>
        <v>0</v>
      </c>
      <c r="V10" s="13">
        <f>IFERROR(VLOOKUP($B10,[1]сентябрь!$B:$F,5, ),0)</f>
        <v>0</v>
      </c>
      <c r="W10" s="13">
        <f>IFERROR(VLOOKUP($B10,[1]октябрь!$B:$F,4, ),0)</f>
        <v>0</v>
      </c>
      <c r="X10" s="13">
        <f>IFERROR(VLOOKUP($B10,[1]октябрь!$B:$F,5, ),0)</f>
        <v>0</v>
      </c>
      <c r="Y10" s="13">
        <f>IFERROR(VLOOKUP($B10,[1]ноябрь!$B:$F,4, ),0)</f>
        <v>0</v>
      </c>
      <c r="Z10" s="13">
        <f>IFERROR(VLOOKUP($B10,[1]ноябрь!$B:$F,5, ),0)</f>
        <v>0</v>
      </c>
      <c r="AA10" s="13">
        <f>IFERROR(VLOOKUP($B10,[1]декабрь!$B:$F,4, ),0)</f>
        <v>0</v>
      </c>
      <c r="AB10" s="13">
        <f>IFERROR(VLOOKUP($B10,[1]декабрь!$B:$F,5, ),0)</f>
        <v>0</v>
      </c>
    </row>
    <row r="11" spans="1:28" x14ac:dyDescent="0.25">
      <c r="A11" s="10" t="s">
        <v>27</v>
      </c>
      <c r="B11" s="11" t="s">
        <v>27</v>
      </c>
      <c r="C11" s="12">
        <f>IFERROR(VLOOKUP($B11,[1]январь!$B:$F,3, ),0)-IFERROR(VLOOKUP($B11,[1]январь!$B:$F,2, ),0)</f>
        <v>0</v>
      </c>
      <c r="D11" s="12">
        <f>Таблица3[[#This Row],[Столбец30]]+IFERROR(F11,0)+IFERROR(H11,0)+IFERROR(J11,0)+IFERROR(L11,0)+IFERROR(N11,0)+IFERROR(P11,0)+IFERROR(R11,0)+IFERROR(T11,0)+IFERROR(V11,0)+IFERROR(X11,0)+IFERROR(Z11,0)+IFERROR(AB11,0)-IFERROR(AA11,0)-IFERROR(Y11,0)-IFERROR(W11,0)-IFERROR(U11,0)-IFERROR(S11,0)-IFERROR(Q11,0)-IFERROR(O11,0)-IFERROR(M11,0)-IFERROR(K11,0)-IFERROR(I11,0)-IFERROR(G11,0)-IFERROR(E11,0)</f>
        <v>0</v>
      </c>
      <c r="E11" s="13">
        <f>IFERROR(VLOOKUP($B11,[1]январь!$B:$F,4, ),0)</f>
        <v>0</v>
      </c>
      <c r="F11" s="13">
        <f>IFERROR(VLOOKUP($B11,[1]январь!$B:$F,5, ),0)</f>
        <v>0</v>
      </c>
      <c r="G11" s="13">
        <f>IFERROR(VLOOKUP($B11,[1]февраль!$B:$F,4, ),0)</f>
        <v>0</v>
      </c>
      <c r="H11" s="13">
        <f>IFERROR(VLOOKUP($B11,[1]февраль!$B:$F,5, ),0)</f>
        <v>0</v>
      </c>
      <c r="I11" s="13">
        <f>IFERROR(VLOOKUP($B11,[1]март!$B:$F,4, ),0)</f>
        <v>0</v>
      </c>
      <c r="J11" s="13">
        <f>IFERROR(VLOOKUP($B11,[1]март!$B:$F,5, ),0)</f>
        <v>0</v>
      </c>
      <c r="K11" s="13">
        <f>IFERROR(VLOOKUP($B11,[1]апрель!$B:$F,4, ),0)</f>
        <v>0</v>
      </c>
      <c r="L11" s="13">
        <f>IFERROR(VLOOKUP($B11,[1]апрель!$B:$F,5, ),0)</f>
        <v>0</v>
      </c>
      <c r="M11" s="13">
        <f>IFERROR(VLOOKUP($B11,[1]май!$B:$F,4, ),0)</f>
        <v>0</v>
      </c>
      <c r="N11" s="13">
        <f>IFERROR(VLOOKUP($B11,[1]май!$B:$F,5, ),0)</f>
        <v>0</v>
      </c>
      <c r="O11" s="13">
        <f>IFERROR(VLOOKUP($B11,[1]июнь!$B:$F,4, ),0)</f>
        <v>0</v>
      </c>
      <c r="P11" s="13">
        <f>IFERROR(VLOOKUP($B11,[1]июнь!$B:$F,5, ),0)</f>
        <v>0</v>
      </c>
      <c r="Q11" s="13">
        <f>IFERROR(VLOOKUP($B11,[1]июль!$B:$F,4, ),0)</f>
        <v>0</v>
      </c>
      <c r="R11" s="13">
        <f>IFERROR(VLOOKUP($B11,[1]июль!$B:$F,5, ),0)</f>
        <v>0</v>
      </c>
      <c r="S11" s="13">
        <f>IFERROR(VLOOKUP($B11,[1]август!$B:$F,4, ),0)</f>
        <v>0</v>
      </c>
      <c r="T11" s="13">
        <f>IFERROR(VLOOKUP($B11,[1]август!$B:$F,5, ),0)</f>
        <v>0</v>
      </c>
      <c r="U11" s="13">
        <f>IFERROR(VLOOKUP($B11,[1]сентябрь!$B:$F,4, ),0)</f>
        <v>0</v>
      </c>
      <c r="V11" s="13">
        <f>IFERROR(VLOOKUP($B11,[1]сентябрь!$B:$F,5, ),0)</f>
        <v>0</v>
      </c>
      <c r="W11" s="13">
        <f>IFERROR(VLOOKUP($B11,[1]октябрь!$B:$F,4, ),0)</f>
        <v>0</v>
      </c>
      <c r="X11" s="13">
        <f>IFERROR(VLOOKUP($B11,[1]октябрь!$B:$F,5, ),0)</f>
        <v>0</v>
      </c>
      <c r="Y11" s="13">
        <f>IFERROR(VLOOKUP($B11,[1]ноябрь!$B:$F,4, ),0)</f>
        <v>0</v>
      </c>
      <c r="Z11" s="13">
        <f>IFERROR(VLOOKUP($B11,[1]ноябрь!$B:$F,5, ),0)</f>
        <v>0</v>
      </c>
      <c r="AA11" s="13">
        <f>IFERROR(VLOOKUP($B11,[1]декабрь!$B:$F,4, ),0)</f>
        <v>0</v>
      </c>
      <c r="AB11" s="13">
        <f>IFERROR(VLOOKUP($B11,[1]декабрь!$B:$F,5, ),0)</f>
        <v>0</v>
      </c>
    </row>
    <row r="12" spans="1:28" x14ac:dyDescent="0.25">
      <c r="A12" s="14" t="s">
        <v>28</v>
      </c>
      <c r="B12" s="11" t="s">
        <v>28</v>
      </c>
      <c r="C12" s="12">
        <f>IFERROR(VLOOKUP($B12,[1]январь!$B:$F,3, ),0)-IFERROR(VLOOKUP($B12,[1]январь!$B:$F,2, ),0)</f>
        <v>3009.36</v>
      </c>
      <c r="D12" s="12">
        <f>Таблица3[[#This Row],[Столбец30]]+IFERROR(F12,0)+IFERROR(H12,0)+IFERROR(J12,0)+IFERROR(L12,0)+IFERROR(N12,0)+IFERROR(P12,0)+IFERROR(R12,0)+IFERROR(T12,0)+IFERROR(V12,0)+IFERROR(X12,0)+IFERROR(Z12,0)+IFERROR(AB12,0)-IFERROR(AA12,0)-IFERROR(Y12,0)-IFERROR(W12,0)-IFERROR(U12,0)-IFERROR(S12,0)-IFERROR(Q12,0)-IFERROR(O12,0)-IFERROR(M12,0)-IFERROR(K12,0)-IFERROR(I12,0)-IFERROR(G12,0)-IFERROR(E12,0)</f>
        <v>3009.36</v>
      </c>
      <c r="E12" s="13">
        <f>IFERROR(VLOOKUP($B12,[1]январь!$B:$F,4, ),0)</f>
        <v>0</v>
      </c>
      <c r="F12" s="13">
        <f>IFERROR(VLOOKUP($B12,[1]январь!$B:$F,5, ),0)</f>
        <v>0</v>
      </c>
      <c r="G12" s="13">
        <f>IFERROR(VLOOKUP($B12,[1]февраль!$B:$F,4, ),0)</f>
        <v>0</v>
      </c>
      <c r="H12" s="13">
        <f>IFERROR(VLOOKUP($B12,[1]февраль!$B:$F,5, ),0)</f>
        <v>0</v>
      </c>
      <c r="I12" s="13">
        <f>IFERROR(VLOOKUP($B12,[1]март!$B:$F,4, ),0)</f>
        <v>0</v>
      </c>
      <c r="J12" s="13">
        <f>IFERROR(VLOOKUP($B12,[1]март!$B:$F,5, ),0)</f>
        <v>0</v>
      </c>
      <c r="K12" s="13">
        <f>IFERROR(VLOOKUP($B12,[1]апрель!$B:$F,4, ),0)</f>
        <v>0</v>
      </c>
      <c r="L12" s="13">
        <f>IFERROR(VLOOKUP($B12,[1]апрель!$B:$F,5, ),0)</f>
        <v>0</v>
      </c>
      <c r="M12" s="13">
        <f>IFERROR(VLOOKUP($B12,[1]май!$B:$F,4, ),0)</f>
        <v>0</v>
      </c>
      <c r="N12" s="13">
        <f>IFERROR(VLOOKUP($B12,[1]май!$B:$F,5, ),0)</f>
        <v>0</v>
      </c>
      <c r="O12" s="13">
        <f>IFERROR(VLOOKUP($B12,[1]июнь!$B:$F,4, ),0)</f>
        <v>0</v>
      </c>
      <c r="P12" s="13">
        <f>IFERROR(VLOOKUP($B12,[1]июнь!$B:$F,5, ),0)</f>
        <v>0</v>
      </c>
      <c r="Q12" s="13">
        <f>IFERROR(VLOOKUP($B12,[1]июль!$B:$F,4, ),0)</f>
        <v>0</v>
      </c>
      <c r="R12" s="13">
        <f>IFERROR(VLOOKUP($B12,[1]июль!$B:$F,5, ),0)</f>
        <v>0</v>
      </c>
      <c r="S12" s="13">
        <f>IFERROR(VLOOKUP($B12,[1]август!$B:$F,4, ),0)</f>
        <v>0</v>
      </c>
      <c r="T12" s="13">
        <f>IFERROR(VLOOKUP($B12,[1]август!$B:$F,5, ),0)</f>
        <v>0</v>
      </c>
      <c r="U12" s="13">
        <f>IFERROR(VLOOKUP($B12,[1]сентябрь!$B:$F,4, ),0)</f>
        <v>0</v>
      </c>
      <c r="V12" s="13">
        <f>IFERROR(VLOOKUP($B12,[1]сентябрь!$B:$F,5, ),0)</f>
        <v>0</v>
      </c>
      <c r="W12" s="13">
        <f>IFERROR(VLOOKUP($B12,[1]октябрь!$B:$F,4, ),0)</f>
        <v>0</v>
      </c>
      <c r="X12" s="13">
        <f>IFERROR(VLOOKUP($B12,[1]октябрь!$B:$F,5, ),0)</f>
        <v>0</v>
      </c>
      <c r="Y12" s="13">
        <f>IFERROR(VLOOKUP($B12,[1]ноябрь!$B:$F,4, ),0)</f>
        <v>0</v>
      </c>
      <c r="Z12" s="13">
        <f>IFERROR(VLOOKUP($B12,[1]ноябрь!$B:$F,5, ),0)</f>
        <v>0</v>
      </c>
      <c r="AA12" s="13">
        <f>IFERROR(VLOOKUP($B12,[1]декабрь!$B:$F,4, ),0)</f>
        <v>0</v>
      </c>
      <c r="AB12" s="13">
        <f>IFERROR(VLOOKUP($B12,[1]декабрь!$B:$F,5, ),0)</f>
        <v>0</v>
      </c>
    </row>
    <row r="13" spans="1:28" x14ac:dyDescent="0.25">
      <c r="A13" s="10" t="s">
        <v>29</v>
      </c>
      <c r="B13" s="11" t="s">
        <v>29</v>
      </c>
      <c r="C13" s="12">
        <f>IFERROR(VLOOKUP($B13,[1]январь!$B:$F,3, ),0)-IFERROR(VLOOKUP($B13,[1]январь!$B:$F,2, ),0)</f>
        <v>1164.56</v>
      </c>
      <c r="D13" s="12">
        <f>Таблица3[[#This Row],[Столбец30]]+IFERROR(F13,0)+IFERROR(H13,0)+IFERROR(J13,0)+IFERROR(L13,0)+IFERROR(N13,0)+IFERROR(P13,0)+IFERROR(R13,0)+IFERROR(T13,0)+IFERROR(V13,0)+IFERROR(X13,0)+IFERROR(Z13,0)+IFERROR(AB13,0)-IFERROR(AA13,0)-IFERROR(Y13,0)-IFERROR(W13,0)-IFERROR(U13,0)-IFERROR(S13,0)-IFERROR(Q13,0)-IFERROR(O13,0)-IFERROR(M13,0)-IFERROR(K13,0)-IFERROR(I13,0)-IFERROR(G13,0)-IFERROR(E13,0)</f>
        <v>1164.56</v>
      </c>
      <c r="E13" s="13">
        <f>IFERROR(VLOOKUP($B13,[1]январь!$B:$F,4, ),0)</f>
        <v>0</v>
      </c>
      <c r="F13" s="13">
        <f>IFERROR(VLOOKUP($B13,[1]январь!$B:$F,5, ),0)</f>
        <v>0</v>
      </c>
      <c r="G13" s="13">
        <f>IFERROR(VLOOKUP($B13,[1]февраль!$B:$F,4, ),0)</f>
        <v>0</v>
      </c>
      <c r="H13" s="13">
        <f>IFERROR(VLOOKUP($B13,[1]февраль!$B:$F,5, ),0)</f>
        <v>0</v>
      </c>
      <c r="I13" s="13">
        <f>IFERROR(VLOOKUP($B13,[1]март!$B:$F,4, ),0)</f>
        <v>0</v>
      </c>
      <c r="J13" s="13">
        <f>IFERROR(VLOOKUP($B13,[1]март!$B:$F,5, ),0)</f>
        <v>0</v>
      </c>
      <c r="K13" s="13">
        <f>IFERROR(VLOOKUP($B13,[1]апрель!$B:$F,4, ),0)</f>
        <v>0</v>
      </c>
      <c r="L13" s="13">
        <f>IFERROR(VLOOKUP($B13,[1]апрель!$B:$F,5, ),0)</f>
        <v>0</v>
      </c>
      <c r="M13" s="13">
        <f>IFERROR(VLOOKUP($B13,[1]май!$B:$F,4, ),0)</f>
        <v>0</v>
      </c>
      <c r="N13" s="13">
        <f>IFERROR(VLOOKUP($B13,[1]май!$B:$F,5, ),0)</f>
        <v>0</v>
      </c>
      <c r="O13" s="13">
        <f>IFERROR(VLOOKUP($B13,[1]июнь!$B:$F,4, ),0)</f>
        <v>0</v>
      </c>
      <c r="P13" s="13">
        <f>IFERROR(VLOOKUP($B13,[1]июнь!$B:$F,5, ),0)</f>
        <v>0</v>
      </c>
      <c r="Q13" s="13">
        <f>IFERROR(VLOOKUP($B13,[1]июль!$B:$F,4, ),0)</f>
        <v>0</v>
      </c>
      <c r="R13" s="13">
        <f>IFERROR(VLOOKUP($B13,[1]июль!$B:$F,5, ),0)</f>
        <v>0</v>
      </c>
      <c r="S13" s="13">
        <f>IFERROR(VLOOKUP($B13,[1]август!$B:$F,4, ),0)</f>
        <v>0</v>
      </c>
      <c r="T13" s="13">
        <f>IFERROR(VLOOKUP($B13,[1]август!$B:$F,5, ),0)</f>
        <v>0</v>
      </c>
      <c r="U13" s="13">
        <f>IFERROR(VLOOKUP($B13,[1]сентябрь!$B:$F,4, ),0)</f>
        <v>0</v>
      </c>
      <c r="V13" s="13">
        <f>IFERROR(VLOOKUP($B13,[1]сентябрь!$B:$F,5, ),0)</f>
        <v>0</v>
      </c>
      <c r="W13" s="13">
        <f>IFERROR(VLOOKUP($B13,[1]октябрь!$B:$F,4, ),0)</f>
        <v>0</v>
      </c>
      <c r="X13" s="13">
        <f>IFERROR(VLOOKUP($B13,[1]октябрь!$B:$F,5, ),0)</f>
        <v>0</v>
      </c>
      <c r="Y13" s="13">
        <f>IFERROR(VLOOKUP($B13,[1]ноябрь!$B:$F,4, ),0)</f>
        <v>0</v>
      </c>
      <c r="Z13" s="13">
        <f>IFERROR(VLOOKUP($B13,[1]ноябрь!$B:$F,5, ),0)</f>
        <v>0</v>
      </c>
      <c r="AA13" s="13">
        <f>IFERROR(VLOOKUP($B13,[1]декабрь!$B:$F,4, ),0)</f>
        <v>0</v>
      </c>
      <c r="AB13" s="13">
        <f>IFERROR(VLOOKUP($B13,[1]декабрь!$B:$F,5, ),0)</f>
        <v>0</v>
      </c>
    </row>
    <row r="14" spans="1:28" x14ac:dyDescent="0.25">
      <c r="A14" s="14" t="s">
        <v>30</v>
      </c>
      <c r="B14" s="11" t="s">
        <v>30</v>
      </c>
      <c r="C14" s="12">
        <f>IFERROR(VLOOKUP($B14,[1]январь!$B:$F,3, ),0)-IFERROR(VLOOKUP($B14,[1]январь!$B:$F,2, ),0)</f>
        <v>-4086.78</v>
      </c>
      <c r="D14" s="12">
        <f>Таблица3[[#This Row],[Столбец30]]+IFERROR(F14,0)+IFERROR(H14,0)+IFERROR(J14,0)+IFERROR(L14,0)+IFERROR(N14,0)+IFERROR(P14,0)+IFERROR(R14,0)+IFERROR(T14,0)+IFERROR(V14,0)+IFERROR(X14,0)+IFERROR(Z14,0)+IFERROR(AB14,0)-IFERROR(AA14,0)-IFERROR(Y14,0)-IFERROR(W14,0)-IFERROR(U14,0)-IFERROR(S14,0)-IFERROR(Q14,0)-IFERROR(O14,0)-IFERROR(M14,0)-IFERROR(K14,0)-IFERROR(I14,0)-IFERROR(G14,0)-IFERROR(E14,0)</f>
        <v>-4086.78</v>
      </c>
      <c r="E14" s="13">
        <f>IFERROR(VLOOKUP($B14,[1]январь!$B:$F,4, ),0)</f>
        <v>0</v>
      </c>
      <c r="F14" s="13">
        <f>IFERROR(VLOOKUP($B14,[1]январь!$B:$F,5, ),0)</f>
        <v>0</v>
      </c>
      <c r="G14" s="13">
        <f>IFERROR(VLOOKUP($B14,[1]февраль!$B:$F,4, ),0)</f>
        <v>0</v>
      </c>
      <c r="H14" s="13">
        <f>IFERROR(VLOOKUP($B14,[1]февраль!$B:$F,5, ),0)</f>
        <v>0</v>
      </c>
      <c r="I14" s="13">
        <f>IFERROR(VLOOKUP($B14,[1]март!$B:$F,4, ),0)</f>
        <v>0</v>
      </c>
      <c r="J14" s="13">
        <f>IFERROR(VLOOKUP($B14,[1]март!$B:$F,5, ),0)</f>
        <v>0</v>
      </c>
      <c r="K14" s="13">
        <f>IFERROR(VLOOKUP($B14,[1]апрель!$B:$F,4, ),0)</f>
        <v>0</v>
      </c>
      <c r="L14" s="13">
        <f>IFERROR(VLOOKUP($B14,[1]апрель!$B:$F,5, ),0)</f>
        <v>0</v>
      </c>
      <c r="M14" s="13">
        <f>IFERROR(VLOOKUP($B14,[1]май!$B:$F,4, ),0)</f>
        <v>0</v>
      </c>
      <c r="N14" s="13">
        <f>IFERROR(VLOOKUP($B14,[1]май!$B:$F,5, ),0)</f>
        <v>0</v>
      </c>
      <c r="O14" s="13">
        <f>IFERROR(VLOOKUP($B14,[1]июнь!$B:$F,4, ),0)</f>
        <v>0</v>
      </c>
      <c r="P14" s="13">
        <f>IFERROR(VLOOKUP($B14,[1]июнь!$B:$F,5, ),0)</f>
        <v>0</v>
      </c>
      <c r="Q14" s="13">
        <f>IFERROR(VLOOKUP($B14,[1]июль!$B:$F,4, ),0)</f>
        <v>0</v>
      </c>
      <c r="R14" s="13">
        <f>IFERROR(VLOOKUP($B14,[1]июль!$B:$F,5, ),0)</f>
        <v>0</v>
      </c>
      <c r="S14" s="13">
        <f>IFERROR(VLOOKUP($B14,[1]август!$B:$F,4, ),0)</f>
        <v>0</v>
      </c>
      <c r="T14" s="13">
        <f>IFERROR(VLOOKUP($B14,[1]август!$B:$F,5, ),0)</f>
        <v>0</v>
      </c>
      <c r="U14" s="13">
        <f>IFERROR(VLOOKUP($B14,[1]сентябрь!$B:$F,4, ),0)</f>
        <v>0</v>
      </c>
      <c r="V14" s="13">
        <f>IFERROR(VLOOKUP($B14,[1]сентябрь!$B:$F,5, ),0)</f>
        <v>0</v>
      </c>
      <c r="W14" s="13">
        <f>IFERROR(VLOOKUP($B14,[1]октябрь!$B:$F,4, ),0)</f>
        <v>0</v>
      </c>
      <c r="X14" s="13">
        <f>IFERROR(VLOOKUP($B14,[1]октябрь!$B:$F,5, ),0)</f>
        <v>0</v>
      </c>
      <c r="Y14" s="13">
        <f>IFERROR(VLOOKUP($B14,[1]ноябрь!$B:$F,4, ),0)</f>
        <v>0</v>
      </c>
      <c r="Z14" s="13">
        <f>IFERROR(VLOOKUP($B14,[1]ноябрь!$B:$F,5, ),0)</f>
        <v>0</v>
      </c>
      <c r="AA14" s="13">
        <f>IFERROR(VLOOKUP($B14,[1]декабрь!$B:$F,4, ),0)</f>
        <v>0</v>
      </c>
      <c r="AB14" s="13">
        <f>IFERROR(VLOOKUP($B14,[1]декабрь!$B:$F,5, ),0)</f>
        <v>0</v>
      </c>
    </row>
    <row r="15" spans="1:28" x14ac:dyDescent="0.25">
      <c r="A15" s="10" t="s">
        <v>31</v>
      </c>
      <c r="B15" s="11" t="s">
        <v>31</v>
      </c>
      <c r="C15" s="12">
        <f>IFERROR(VLOOKUP($B15,[1]январь!$B:$F,3, ),0)-IFERROR(VLOOKUP($B15,[1]январь!$B:$F,2, ),0)</f>
        <v>0</v>
      </c>
      <c r="D15" s="12">
        <f>Таблица3[[#This Row],[Столбец30]]+IFERROR(F15,0)+IFERROR(H15,0)+IFERROR(J15,0)+IFERROR(L15,0)+IFERROR(N15,0)+IFERROR(P15,0)+IFERROR(R15,0)+IFERROR(T15,0)+IFERROR(V15,0)+IFERROR(X15,0)+IFERROR(Z15,0)+IFERROR(AB15,0)-IFERROR(AA15,0)-IFERROR(Y15,0)-IFERROR(W15,0)-IFERROR(U15,0)-IFERROR(S15,0)-IFERROR(Q15,0)-IFERROR(O15,0)-IFERROR(M15,0)-IFERROR(K15,0)-IFERROR(I15,0)-IFERROR(G15,0)-IFERROR(E15,0)</f>
        <v>0</v>
      </c>
      <c r="E15" s="13">
        <f>IFERROR(VLOOKUP($B15,[1]январь!$B:$F,4, ),0)</f>
        <v>0</v>
      </c>
      <c r="F15" s="13">
        <f>IFERROR(VLOOKUP($B15,[1]январь!$B:$F,5, ),0)</f>
        <v>0</v>
      </c>
      <c r="G15" s="13">
        <f>IFERROR(VLOOKUP($B15,[1]февраль!$B:$F,4, ),0)</f>
        <v>0</v>
      </c>
      <c r="H15" s="13">
        <f>IFERROR(VLOOKUP($B15,[1]февраль!$B:$F,5, ),0)</f>
        <v>0</v>
      </c>
      <c r="I15" s="13">
        <f>IFERROR(VLOOKUP($B15,[1]март!$B:$F,4, ),0)</f>
        <v>0</v>
      </c>
      <c r="J15" s="13">
        <f>IFERROR(VLOOKUP($B15,[1]март!$B:$F,5, ),0)</f>
        <v>0</v>
      </c>
      <c r="K15" s="13">
        <f>IFERROR(VLOOKUP($B15,[1]апрель!$B:$F,4, ),0)</f>
        <v>0</v>
      </c>
      <c r="L15" s="13">
        <f>IFERROR(VLOOKUP($B15,[1]апрель!$B:$F,5, ),0)</f>
        <v>0</v>
      </c>
      <c r="M15" s="13">
        <f>IFERROR(VLOOKUP($B15,[1]май!$B:$F,4, ),0)</f>
        <v>0</v>
      </c>
      <c r="N15" s="13">
        <f>IFERROR(VLOOKUP($B15,[1]май!$B:$F,5, ),0)</f>
        <v>0</v>
      </c>
      <c r="O15" s="13">
        <f>IFERROR(VLOOKUP($B15,[1]июнь!$B:$F,4, ),0)</f>
        <v>0</v>
      </c>
      <c r="P15" s="13">
        <f>IFERROR(VLOOKUP($B15,[1]июнь!$B:$F,5, ),0)</f>
        <v>0</v>
      </c>
      <c r="Q15" s="13">
        <f>IFERROR(VLOOKUP($B15,[1]июль!$B:$F,4, ),0)</f>
        <v>0</v>
      </c>
      <c r="R15" s="13">
        <f>IFERROR(VLOOKUP($B15,[1]июль!$B:$F,5, ),0)</f>
        <v>0</v>
      </c>
      <c r="S15" s="13">
        <f>IFERROR(VLOOKUP($B15,[1]август!$B:$F,4, ),0)</f>
        <v>0</v>
      </c>
      <c r="T15" s="13">
        <f>IFERROR(VLOOKUP($B15,[1]август!$B:$F,5, ),0)</f>
        <v>0</v>
      </c>
      <c r="U15" s="13">
        <f>IFERROR(VLOOKUP($B15,[1]сентябрь!$B:$F,4, ),0)</f>
        <v>0</v>
      </c>
      <c r="V15" s="13">
        <f>IFERROR(VLOOKUP($B15,[1]сентябрь!$B:$F,5, ),0)</f>
        <v>0</v>
      </c>
      <c r="W15" s="13">
        <f>IFERROR(VLOOKUP($B15,[1]октябрь!$B:$F,4, ),0)</f>
        <v>0</v>
      </c>
      <c r="X15" s="13">
        <f>IFERROR(VLOOKUP($B15,[1]октябрь!$B:$F,5, ),0)</f>
        <v>0</v>
      </c>
      <c r="Y15" s="13">
        <f>IFERROR(VLOOKUP($B15,[1]ноябрь!$B:$F,4, ),0)</f>
        <v>0</v>
      </c>
      <c r="Z15" s="13">
        <f>IFERROR(VLOOKUP($B15,[1]ноябрь!$B:$F,5, ),0)</f>
        <v>0</v>
      </c>
      <c r="AA15" s="13">
        <f>IFERROR(VLOOKUP($B15,[1]декабрь!$B:$F,4, ),0)</f>
        <v>0</v>
      </c>
      <c r="AB15" s="13">
        <f>IFERROR(VLOOKUP($B15,[1]декабрь!$B:$F,5, ),0)</f>
        <v>0</v>
      </c>
    </row>
    <row r="16" spans="1:28" x14ac:dyDescent="0.25">
      <c r="A16" s="14" t="s">
        <v>32</v>
      </c>
      <c r="B16" s="11" t="s">
        <v>32</v>
      </c>
      <c r="C16" s="12">
        <f>IFERROR(VLOOKUP($B16,[1]январь!$B:$F,3, ),0)-IFERROR(VLOOKUP($B16,[1]январь!$B:$F,2, ),0)</f>
        <v>-3357.88</v>
      </c>
      <c r="D16" s="12">
        <f>Таблица3[[#This Row],[Столбец30]]+IFERROR(F16,0)+IFERROR(H16,0)+IFERROR(J16,0)+IFERROR(L16,0)+IFERROR(N16,0)+IFERROR(P16,0)+IFERROR(R16,0)+IFERROR(T16,0)+IFERROR(V16,0)+IFERROR(X16,0)+IFERROR(Z16,0)+IFERROR(AB16,0)-IFERROR(AA16,0)-IFERROR(Y16,0)-IFERROR(W16,0)-IFERROR(U16,0)-IFERROR(S16,0)-IFERROR(Q16,0)-IFERROR(O16,0)-IFERROR(M16,0)-IFERROR(K16,0)-IFERROR(I16,0)-IFERROR(G16,0)-IFERROR(E16,0)</f>
        <v>-3357.88</v>
      </c>
      <c r="E16" s="13">
        <f>IFERROR(VLOOKUP($B16,[1]январь!$B:$F,4, ),0)</f>
        <v>0</v>
      </c>
      <c r="F16" s="13">
        <f>IFERROR(VLOOKUP($B16,[1]январь!$B:$F,5, ),0)</f>
        <v>0</v>
      </c>
      <c r="G16" s="13">
        <f>IFERROR(VLOOKUP($B16,[1]февраль!$B:$F,4, ),0)</f>
        <v>0</v>
      </c>
      <c r="H16" s="13">
        <f>IFERROR(VLOOKUP($B16,[1]февраль!$B:$F,5, ),0)</f>
        <v>0</v>
      </c>
      <c r="I16" s="13">
        <f>IFERROR(VLOOKUP($B16,[1]март!$B:$F,4, ),0)</f>
        <v>0</v>
      </c>
      <c r="J16" s="13">
        <f>IFERROR(VLOOKUP($B16,[1]март!$B:$F,5, ),0)</f>
        <v>0</v>
      </c>
      <c r="K16" s="13">
        <f>IFERROR(VLOOKUP($B16,[1]апрель!$B:$F,4, ),0)</f>
        <v>0</v>
      </c>
      <c r="L16" s="13">
        <f>IFERROR(VLOOKUP($B16,[1]апрель!$B:$F,5, ),0)</f>
        <v>0</v>
      </c>
      <c r="M16" s="13">
        <f>IFERROR(VLOOKUP($B16,[1]май!$B:$F,4, ),0)</f>
        <v>0</v>
      </c>
      <c r="N16" s="13">
        <f>IFERROR(VLOOKUP($B16,[1]май!$B:$F,5, ),0)</f>
        <v>0</v>
      </c>
      <c r="O16" s="13">
        <f>IFERROR(VLOOKUP($B16,[1]июнь!$B:$F,4, ),0)</f>
        <v>0</v>
      </c>
      <c r="P16" s="13">
        <f>IFERROR(VLOOKUP($B16,[1]июнь!$B:$F,5, ),0)</f>
        <v>0</v>
      </c>
      <c r="Q16" s="13">
        <f>IFERROR(VLOOKUP($B16,[1]июль!$B:$F,4, ),0)</f>
        <v>0</v>
      </c>
      <c r="R16" s="13">
        <f>IFERROR(VLOOKUP($B16,[1]июль!$B:$F,5, ),0)</f>
        <v>0</v>
      </c>
      <c r="S16" s="13">
        <f>IFERROR(VLOOKUP($B16,[1]август!$B:$F,4, ),0)</f>
        <v>0</v>
      </c>
      <c r="T16" s="13">
        <f>IFERROR(VLOOKUP($B16,[1]август!$B:$F,5, ),0)</f>
        <v>0</v>
      </c>
      <c r="U16" s="13">
        <f>IFERROR(VLOOKUP($B16,[1]сентябрь!$B:$F,4, ),0)</f>
        <v>0</v>
      </c>
      <c r="V16" s="13">
        <f>IFERROR(VLOOKUP($B16,[1]сентябрь!$B:$F,5, ),0)</f>
        <v>0</v>
      </c>
      <c r="W16" s="13">
        <f>IFERROR(VLOOKUP($B16,[1]октябрь!$B:$F,4, ),0)</f>
        <v>0</v>
      </c>
      <c r="X16" s="13">
        <f>IFERROR(VLOOKUP($B16,[1]октябрь!$B:$F,5, ),0)</f>
        <v>0</v>
      </c>
      <c r="Y16" s="13">
        <f>IFERROR(VLOOKUP($B16,[1]ноябрь!$B:$F,4, ),0)</f>
        <v>0</v>
      </c>
      <c r="Z16" s="13">
        <f>IFERROR(VLOOKUP($B16,[1]ноябрь!$B:$F,5, ),0)</f>
        <v>0</v>
      </c>
      <c r="AA16" s="13">
        <f>IFERROR(VLOOKUP($B16,[1]декабрь!$B:$F,4, ),0)</f>
        <v>0</v>
      </c>
      <c r="AB16" s="13">
        <f>IFERROR(VLOOKUP($B16,[1]декабрь!$B:$F,5, ),0)</f>
        <v>0</v>
      </c>
    </row>
    <row r="17" spans="1:28" x14ac:dyDescent="0.25">
      <c r="A17" s="10" t="s">
        <v>33</v>
      </c>
      <c r="B17" s="11" t="s">
        <v>33</v>
      </c>
      <c r="C17" s="12">
        <f>IFERROR(VLOOKUP($B17,[1]январь!$B:$F,3, ),0)-IFERROR(VLOOKUP($B17,[1]январь!$B:$F,2, ),0)</f>
        <v>3871.07</v>
      </c>
      <c r="D17" s="12">
        <f>Таблица3[[#This Row],[Столбец30]]+IFERROR(F17,0)+IFERROR(H17,0)+IFERROR(J17,0)+IFERROR(L17,0)+IFERROR(N17,0)+IFERROR(P17,0)+IFERROR(R17,0)+IFERROR(T17,0)+IFERROR(V17,0)+IFERROR(X17,0)+IFERROR(Z17,0)+IFERROR(AB17,0)-IFERROR(AA17,0)-IFERROR(Y17,0)-IFERROR(W17,0)-IFERROR(U17,0)-IFERROR(S17,0)-IFERROR(Q17,0)-IFERROR(O17,0)-IFERROR(M17,0)-IFERROR(K17,0)-IFERROR(I17,0)-IFERROR(G17,0)-IFERROR(E17,0)</f>
        <v>3871.07</v>
      </c>
      <c r="E17" s="13">
        <f>IFERROR(VLOOKUP($B17,[1]январь!$B:$F,4, ),0)</f>
        <v>0</v>
      </c>
      <c r="F17" s="13">
        <f>IFERROR(VLOOKUP($B17,[1]январь!$B:$F,5, ),0)</f>
        <v>0</v>
      </c>
      <c r="G17" s="13">
        <f>IFERROR(VLOOKUP($B17,[1]февраль!$B:$F,4, ),0)</f>
        <v>0</v>
      </c>
      <c r="H17" s="13">
        <f>IFERROR(VLOOKUP($B17,[1]февраль!$B:$F,5, ),0)</f>
        <v>0</v>
      </c>
      <c r="I17" s="13">
        <f>IFERROR(VLOOKUP($B17,[1]март!$B:$F,4, ),0)</f>
        <v>0</v>
      </c>
      <c r="J17" s="13">
        <f>IFERROR(VLOOKUP($B17,[1]март!$B:$F,5, ),0)</f>
        <v>0</v>
      </c>
      <c r="K17" s="13">
        <f>IFERROR(VLOOKUP($B17,[1]апрель!$B:$F,4, ),0)</f>
        <v>0</v>
      </c>
      <c r="L17" s="13">
        <f>IFERROR(VLOOKUP($B17,[1]апрель!$B:$F,5, ),0)</f>
        <v>0</v>
      </c>
      <c r="M17" s="13">
        <f>IFERROR(VLOOKUP($B17,[1]май!$B:$F,4, ),0)</f>
        <v>0</v>
      </c>
      <c r="N17" s="13">
        <f>IFERROR(VLOOKUP($B17,[1]май!$B:$F,5, ),0)</f>
        <v>0</v>
      </c>
      <c r="O17" s="13">
        <f>IFERROR(VLOOKUP($B17,[1]июнь!$B:$F,4, ),0)</f>
        <v>0</v>
      </c>
      <c r="P17" s="13">
        <f>IFERROR(VLOOKUP($B17,[1]июнь!$B:$F,5, ),0)</f>
        <v>0</v>
      </c>
      <c r="Q17" s="13">
        <f>IFERROR(VLOOKUP($B17,[1]июль!$B:$F,4, ),0)</f>
        <v>0</v>
      </c>
      <c r="R17" s="13">
        <f>IFERROR(VLOOKUP($B17,[1]июль!$B:$F,5, ),0)</f>
        <v>0</v>
      </c>
      <c r="S17" s="13">
        <f>IFERROR(VLOOKUP($B17,[1]август!$B:$F,4, ),0)</f>
        <v>0</v>
      </c>
      <c r="T17" s="13">
        <f>IFERROR(VLOOKUP($B17,[1]август!$B:$F,5, ),0)</f>
        <v>0</v>
      </c>
      <c r="U17" s="13">
        <f>IFERROR(VLOOKUP($B17,[1]сентябрь!$B:$F,4, ),0)</f>
        <v>0</v>
      </c>
      <c r="V17" s="13">
        <f>IFERROR(VLOOKUP($B17,[1]сентябрь!$B:$F,5, ),0)</f>
        <v>0</v>
      </c>
      <c r="W17" s="13">
        <f>IFERROR(VLOOKUP($B17,[1]октябрь!$B:$F,4, ),0)</f>
        <v>0</v>
      </c>
      <c r="X17" s="13">
        <f>IFERROR(VLOOKUP($B17,[1]октябрь!$B:$F,5, ),0)</f>
        <v>0</v>
      </c>
      <c r="Y17" s="13">
        <f>IFERROR(VLOOKUP($B17,[1]ноябрь!$B:$F,4, ),0)</f>
        <v>0</v>
      </c>
      <c r="Z17" s="13">
        <f>IFERROR(VLOOKUP($B17,[1]ноябрь!$B:$F,5, ),0)</f>
        <v>0</v>
      </c>
      <c r="AA17" s="13">
        <f>IFERROR(VLOOKUP($B17,[1]декабрь!$B:$F,4, ),0)</f>
        <v>0</v>
      </c>
      <c r="AB17" s="13">
        <f>IFERROR(VLOOKUP($B17,[1]декабрь!$B:$F,5, ),0)</f>
        <v>0</v>
      </c>
    </row>
    <row r="18" spans="1:28" x14ac:dyDescent="0.25">
      <c r="A18" s="14" t="s">
        <v>34</v>
      </c>
      <c r="B18" s="11" t="s">
        <v>34</v>
      </c>
      <c r="C18" s="12">
        <f>IFERROR(VLOOKUP($B18,[1]январь!$B:$F,3, ),0)-IFERROR(VLOOKUP($B18,[1]январь!$B:$F,2, ),0)</f>
        <v>505.83</v>
      </c>
      <c r="D18" s="12">
        <f>Таблица3[[#This Row],[Столбец30]]+IFERROR(F18,0)+IFERROR(H18,0)+IFERROR(J18,0)+IFERROR(L18,0)+IFERROR(N18,0)+IFERROR(P18,0)+IFERROR(R18,0)+IFERROR(T18,0)+IFERROR(V18,0)+IFERROR(X18,0)+IFERROR(Z18,0)+IFERROR(AB18,0)-IFERROR(AA18,0)-IFERROR(Y18,0)-IFERROR(W18,0)-IFERROR(U18,0)-IFERROR(S18,0)-IFERROR(Q18,0)-IFERROR(O18,0)-IFERROR(M18,0)-IFERROR(K18,0)-IFERROR(I18,0)-IFERROR(G18,0)-IFERROR(E18,0)</f>
        <v>505.83</v>
      </c>
      <c r="E18" s="13">
        <f>IFERROR(VLOOKUP($B18,[1]январь!$B:$F,4, ),0)</f>
        <v>0</v>
      </c>
      <c r="F18" s="13">
        <f>IFERROR(VLOOKUP($B18,[1]январь!$B:$F,5, ),0)</f>
        <v>0</v>
      </c>
      <c r="G18" s="13">
        <f>IFERROR(VLOOKUP($B18,[1]февраль!$B:$F,4, ),0)</f>
        <v>0</v>
      </c>
      <c r="H18" s="13">
        <f>IFERROR(VLOOKUP($B18,[1]февраль!$B:$F,5, ),0)</f>
        <v>0</v>
      </c>
      <c r="I18" s="13">
        <f>IFERROR(VLOOKUP($B18,[1]март!$B:$F,4, ),0)</f>
        <v>0</v>
      </c>
      <c r="J18" s="13">
        <f>IFERROR(VLOOKUP($B18,[1]март!$B:$F,5, ),0)</f>
        <v>0</v>
      </c>
      <c r="K18" s="13">
        <f>IFERROR(VLOOKUP($B18,[1]апрель!$B:$F,4, ),0)</f>
        <v>0</v>
      </c>
      <c r="L18" s="13">
        <f>IFERROR(VLOOKUP($B18,[1]апрель!$B:$F,5, ),0)</f>
        <v>0</v>
      </c>
      <c r="M18" s="13">
        <f>IFERROR(VLOOKUP($B18,[1]май!$B:$F,4, ),0)</f>
        <v>0</v>
      </c>
      <c r="N18" s="13">
        <f>IFERROR(VLOOKUP($B18,[1]май!$B:$F,5, ),0)</f>
        <v>0</v>
      </c>
      <c r="O18" s="13">
        <f>IFERROR(VLOOKUP($B18,[1]июнь!$B:$F,4, ),0)</f>
        <v>0</v>
      </c>
      <c r="P18" s="13">
        <f>IFERROR(VLOOKUP($B18,[1]июнь!$B:$F,5, ),0)</f>
        <v>0</v>
      </c>
      <c r="Q18" s="13">
        <f>IFERROR(VLOOKUP($B18,[1]июль!$B:$F,4, ),0)</f>
        <v>0</v>
      </c>
      <c r="R18" s="13">
        <f>IFERROR(VLOOKUP($B18,[1]июль!$B:$F,5, ),0)</f>
        <v>0</v>
      </c>
      <c r="S18" s="13">
        <f>IFERROR(VLOOKUP($B18,[1]август!$B:$F,4, ),0)</f>
        <v>0</v>
      </c>
      <c r="T18" s="13">
        <f>IFERROR(VLOOKUP($B18,[1]август!$B:$F,5, ),0)</f>
        <v>0</v>
      </c>
      <c r="U18" s="13">
        <f>IFERROR(VLOOKUP($B18,[1]сентябрь!$B:$F,4, ),0)</f>
        <v>0</v>
      </c>
      <c r="V18" s="13">
        <f>IFERROR(VLOOKUP($B18,[1]сентябрь!$B:$F,5, ),0)</f>
        <v>0</v>
      </c>
      <c r="W18" s="13">
        <f>IFERROR(VLOOKUP($B18,[1]октябрь!$B:$F,4, ),0)</f>
        <v>0</v>
      </c>
      <c r="X18" s="13">
        <f>IFERROR(VLOOKUP($B18,[1]октябрь!$B:$F,5, ),0)</f>
        <v>0</v>
      </c>
      <c r="Y18" s="13">
        <f>IFERROR(VLOOKUP($B18,[1]ноябрь!$B:$F,4, ),0)</f>
        <v>0</v>
      </c>
      <c r="Z18" s="13">
        <f>IFERROR(VLOOKUP($B18,[1]ноябрь!$B:$F,5, ),0)</f>
        <v>0</v>
      </c>
      <c r="AA18" s="13">
        <f>IFERROR(VLOOKUP($B18,[1]декабрь!$B:$F,4, ),0)</f>
        <v>0</v>
      </c>
      <c r="AB18" s="13">
        <f>IFERROR(VLOOKUP($B18,[1]декабрь!$B:$F,5, ),0)</f>
        <v>0</v>
      </c>
    </row>
    <row r="19" spans="1:28" x14ac:dyDescent="0.25">
      <c r="A19" s="10" t="s">
        <v>35</v>
      </c>
      <c r="B19" s="11" t="s">
        <v>35</v>
      </c>
      <c r="C19" s="12">
        <f>IFERROR(VLOOKUP($B19,[1]январь!$B:$F,3, ),0)-IFERROR(VLOOKUP($B19,[1]январь!$B:$F,2, ),0)</f>
        <v>-12016.02</v>
      </c>
      <c r="D19" s="12">
        <f>Таблица3[[#This Row],[Столбец30]]+IFERROR(F19,0)+IFERROR(H19,0)+IFERROR(J19,0)+IFERROR(L19,0)+IFERROR(N19,0)+IFERROR(P19,0)+IFERROR(R19,0)+IFERROR(T19,0)+IFERROR(V19,0)+IFERROR(X19,0)+IFERROR(Z19,0)+IFERROR(AB19,0)-IFERROR(AA19,0)-IFERROR(Y19,0)-IFERROR(W19,0)-IFERROR(U19,0)-IFERROR(S19,0)-IFERROR(Q19,0)-IFERROR(O19,0)-IFERROR(M19,0)-IFERROR(K19,0)-IFERROR(I19,0)-IFERROR(G19,0)-IFERROR(E19,0)</f>
        <v>-12016.02</v>
      </c>
      <c r="E19" s="13">
        <f>IFERROR(VLOOKUP($B19,[1]январь!$B:$F,4, ),0)</f>
        <v>0</v>
      </c>
      <c r="F19" s="13">
        <f>IFERROR(VLOOKUP($B19,[1]январь!$B:$F,5, ),0)</f>
        <v>0</v>
      </c>
      <c r="G19" s="13">
        <f>IFERROR(VLOOKUP($B19,[1]февраль!$B:$F,4, ),0)</f>
        <v>0</v>
      </c>
      <c r="H19" s="13">
        <f>IFERROR(VLOOKUP($B19,[1]февраль!$B:$F,5, ),0)</f>
        <v>0</v>
      </c>
      <c r="I19" s="13">
        <f>IFERROR(VLOOKUP($B19,[1]март!$B:$F,4, ),0)</f>
        <v>0</v>
      </c>
      <c r="J19" s="13">
        <f>IFERROR(VLOOKUP($B19,[1]март!$B:$F,5, ),0)</f>
        <v>0</v>
      </c>
      <c r="K19" s="13">
        <f>IFERROR(VLOOKUP($B19,[1]апрель!$B:$F,4, ),0)</f>
        <v>0</v>
      </c>
      <c r="L19" s="13">
        <f>IFERROR(VLOOKUP($B19,[1]апрель!$B:$F,5, ),0)</f>
        <v>0</v>
      </c>
      <c r="M19" s="13">
        <f>IFERROR(VLOOKUP($B19,[1]май!$B:$F,4, ),0)</f>
        <v>0</v>
      </c>
      <c r="N19" s="13">
        <f>IFERROR(VLOOKUP($B19,[1]май!$B:$F,5, ),0)</f>
        <v>0</v>
      </c>
      <c r="O19" s="13">
        <f>IFERROR(VLOOKUP($B19,[1]июнь!$B:$F,4, ),0)</f>
        <v>0</v>
      </c>
      <c r="P19" s="13">
        <f>IFERROR(VLOOKUP($B19,[1]июнь!$B:$F,5, ),0)</f>
        <v>0</v>
      </c>
      <c r="Q19" s="13">
        <f>IFERROR(VLOOKUP($B19,[1]июль!$B:$F,4, ),0)</f>
        <v>0</v>
      </c>
      <c r="R19" s="13">
        <f>IFERROR(VLOOKUP($B19,[1]июль!$B:$F,5, ),0)</f>
        <v>0</v>
      </c>
      <c r="S19" s="13">
        <f>IFERROR(VLOOKUP($B19,[1]август!$B:$F,4, ),0)</f>
        <v>0</v>
      </c>
      <c r="T19" s="13">
        <f>IFERROR(VLOOKUP($B19,[1]август!$B:$F,5, ),0)</f>
        <v>0</v>
      </c>
      <c r="U19" s="13">
        <f>IFERROR(VLOOKUP($B19,[1]сентябрь!$B:$F,4, ),0)</f>
        <v>0</v>
      </c>
      <c r="V19" s="13">
        <f>IFERROR(VLOOKUP($B19,[1]сентябрь!$B:$F,5, ),0)</f>
        <v>0</v>
      </c>
      <c r="W19" s="13">
        <f>IFERROR(VLOOKUP($B19,[1]октябрь!$B:$F,4, ),0)</f>
        <v>0</v>
      </c>
      <c r="X19" s="13">
        <f>IFERROR(VLOOKUP($B19,[1]октябрь!$B:$F,5, ),0)</f>
        <v>0</v>
      </c>
      <c r="Y19" s="13">
        <f>IFERROR(VLOOKUP($B19,[1]ноябрь!$B:$F,4, ),0)</f>
        <v>0</v>
      </c>
      <c r="Z19" s="13">
        <f>IFERROR(VLOOKUP($B19,[1]ноябрь!$B:$F,5, ),0)</f>
        <v>0</v>
      </c>
      <c r="AA19" s="13">
        <f>IFERROR(VLOOKUP($B19,[1]декабрь!$B:$F,4, ),0)</f>
        <v>0</v>
      </c>
      <c r="AB19" s="13">
        <f>IFERROR(VLOOKUP($B19,[1]декабрь!$B:$F,5, ),0)</f>
        <v>0</v>
      </c>
    </row>
    <row r="20" spans="1:28" x14ac:dyDescent="0.25">
      <c r="A20" s="14" t="s">
        <v>36</v>
      </c>
      <c r="B20" s="11" t="s">
        <v>36</v>
      </c>
      <c r="C20" s="12">
        <f>IFERROR(VLOOKUP($B20,[1]январь!$B:$F,3, ),0)-IFERROR(VLOOKUP($B20,[1]январь!$B:$F,2, ),0)</f>
        <v>-1107.55</v>
      </c>
      <c r="D20" s="12">
        <f>Таблица3[[#This Row],[Столбец30]]+IFERROR(F20,0)+IFERROR(H20,0)+IFERROR(J20,0)+IFERROR(L20,0)+IFERROR(N20,0)+IFERROR(P20,0)+IFERROR(R20,0)+IFERROR(T20,0)+IFERROR(V20,0)+IFERROR(X20,0)+IFERROR(Z20,0)+IFERROR(AB20,0)-IFERROR(AA20,0)-IFERROR(Y20,0)-IFERROR(W20,0)-IFERROR(U20,0)-IFERROR(S20,0)-IFERROR(Q20,0)-IFERROR(O20,0)-IFERROR(M20,0)-IFERROR(K20,0)-IFERROR(I20,0)-IFERROR(G20,0)-IFERROR(E20,0)</f>
        <v>-1107.55</v>
      </c>
      <c r="E20" s="13">
        <f>IFERROR(VLOOKUP($B20,[1]январь!$B:$F,4, ),0)</f>
        <v>0</v>
      </c>
      <c r="F20" s="13">
        <f>IFERROR(VLOOKUP($B20,[1]январь!$B:$F,5, ),0)</f>
        <v>0</v>
      </c>
      <c r="G20" s="13">
        <f>IFERROR(VLOOKUP($B20,[1]февраль!$B:$F,4, ),0)</f>
        <v>0</v>
      </c>
      <c r="H20" s="13">
        <f>IFERROR(VLOOKUP($B20,[1]февраль!$B:$F,5, ),0)</f>
        <v>0</v>
      </c>
      <c r="I20" s="13">
        <f>IFERROR(VLOOKUP($B20,[1]март!$B:$F,4, ),0)</f>
        <v>0</v>
      </c>
      <c r="J20" s="13">
        <f>IFERROR(VLOOKUP($B20,[1]март!$B:$F,5, ),0)</f>
        <v>0</v>
      </c>
      <c r="K20" s="13">
        <f>IFERROR(VLOOKUP($B20,[1]апрель!$B:$F,4, ),0)</f>
        <v>0</v>
      </c>
      <c r="L20" s="13">
        <f>IFERROR(VLOOKUP($B20,[1]апрель!$B:$F,5, ),0)</f>
        <v>0</v>
      </c>
      <c r="M20" s="13">
        <f>IFERROR(VLOOKUP($B20,[1]май!$B:$F,4, ),0)</f>
        <v>0</v>
      </c>
      <c r="N20" s="13">
        <f>IFERROR(VLOOKUP($B20,[1]май!$B:$F,5, ),0)</f>
        <v>0</v>
      </c>
      <c r="O20" s="13">
        <f>IFERROR(VLOOKUP($B20,[1]июнь!$B:$F,4, ),0)</f>
        <v>0</v>
      </c>
      <c r="P20" s="13">
        <f>IFERROR(VLOOKUP($B20,[1]июнь!$B:$F,5, ),0)</f>
        <v>0</v>
      </c>
      <c r="Q20" s="13">
        <f>IFERROR(VLOOKUP($B20,[1]июль!$B:$F,4, ),0)</f>
        <v>0</v>
      </c>
      <c r="R20" s="13">
        <f>IFERROR(VLOOKUP($B20,[1]июль!$B:$F,5, ),0)</f>
        <v>0</v>
      </c>
      <c r="S20" s="13">
        <f>IFERROR(VLOOKUP($B20,[1]август!$B:$F,4, ),0)</f>
        <v>0</v>
      </c>
      <c r="T20" s="13">
        <f>IFERROR(VLOOKUP($B20,[1]август!$B:$F,5, ),0)</f>
        <v>0</v>
      </c>
      <c r="U20" s="13">
        <f>IFERROR(VLOOKUP($B20,[1]сентябрь!$B:$F,4, ),0)</f>
        <v>0</v>
      </c>
      <c r="V20" s="13">
        <f>IFERROR(VLOOKUP($B20,[1]сентябрь!$B:$F,5, ),0)</f>
        <v>0</v>
      </c>
      <c r="W20" s="13">
        <f>IFERROR(VLOOKUP($B20,[1]октябрь!$B:$F,4, ),0)</f>
        <v>0</v>
      </c>
      <c r="X20" s="13">
        <f>IFERROR(VLOOKUP($B20,[1]октябрь!$B:$F,5, ),0)</f>
        <v>0</v>
      </c>
      <c r="Y20" s="13">
        <f>IFERROR(VLOOKUP($B20,[1]ноябрь!$B:$F,4, ),0)</f>
        <v>0</v>
      </c>
      <c r="Z20" s="13">
        <f>IFERROR(VLOOKUP($B20,[1]ноябрь!$B:$F,5, ),0)</f>
        <v>0</v>
      </c>
      <c r="AA20" s="13">
        <f>IFERROR(VLOOKUP($B20,[1]декабрь!$B:$F,4, ),0)</f>
        <v>0</v>
      </c>
      <c r="AB20" s="13">
        <f>IFERROR(VLOOKUP($B20,[1]декабрь!$B:$F,5, ),0)</f>
        <v>0</v>
      </c>
    </row>
    <row r="21" spans="1:28" x14ac:dyDescent="0.25">
      <c r="A21" s="10" t="s">
        <v>37</v>
      </c>
      <c r="B21" s="11" t="s">
        <v>37</v>
      </c>
      <c r="C21" s="12">
        <f>IFERROR(VLOOKUP($B21,[1]январь!$B:$F,3, ),0)-IFERROR(VLOOKUP($B21,[1]январь!$B:$F,2, ),0)</f>
        <v>-933.15</v>
      </c>
      <c r="D21" s="12">
        <f>Таблица3[[#This Row],[Столбец30]]+IFERROR(F21,0)+IFERROR(H21,0)+IFERROR(J21,0)+IFERROR(L21,0)+IFERROR(N21,0)+IFERROR(P21,0)+IFERROR(R21,0)+IFERROR(T21,0)+IFERROR(V21,0)+IFERROR(X21,0)+IFERROR(Z21,0)+IFERROR(AB21,0)-IFERROR(AA21,0)-IFERROR(Y21,0)-IFERROR(W21,0)-IFERROR(U21,0)-IFERROR(S21,0)-IFERROR(Q21,0)-IFERROR(O21,0)-IFERROR(M21,0)-IFERROR(K21,0)-IFERROR(I21,0)-IFERROR(G21,0)-IFERROR(E21,0)</f>
        <v>-933.15</v>
      </c>
      <c r="E21" s="13">
        <f>IFERROR(VLOOKUP($B21,[1]январь!$B:$F,4, ),0)</f>
        <v>0</v>
      </c>
      <c r="F21" s="13">
        <f>IFERROR(VLOOKUP($B21,[1]январь!$B:$F,5, ),0)</f>
        <v>0</v>
      </c>
      <c r="G21" s="13">
        <f>IFERROR(VLOOKUP($B21,[1]февраль!$B:$F,4, ),0)</f>
        <v>0</v>
      </c>
      <c r="H21" s="13">
        <f>IFERROR(VLOOKUP($B21,[1]февраль!$B:$F,5, ),0)</f>
        <v>0</v>
      </c>
      <c r="I21" s="13">
        <f>IFERROR(VLOOKUP($B21,[1]март!$B:$F,4, ),0)</f>
        <v>0</v>
      </c>
      <c r="J21" s="13">
        <f>IFERROR(VLOOKUP($B21,[1]март!$B:$F,5, ),0)</f>
        <v>0</v>
      </c>
      <c r="K21" s="13">
        <f>IFERROR(VLOOKUP($B21,[1]апрель!$B:$F,4, ),0)</f>
        <v>0</v>
      </c>
      <c r="L21" s="13">
        <f>IFERROR(VLOOKUP($B21,[1]апрель!$B:$F,5, ),0)</f>
        <v>0</v>
      </c>
      <c r="M21" s="13">
        <f>IFERROR(VLOOKUP($B21,[1]май!$B:$F,4, ),0)</f>
        <v>0</v>
      </c>
      <c r="N21" s="13">
        <f>IFERROR(VLOOKUP($B21,[1]май!$B:$F,5, ),0)</f>
        <v>0</v>
      </c>
      <c r="O21" s="13">
        <f>IFERROR(VLOOKUP($B21,[1]июнь!$B:$F,4, ),0)</f>
        <v>0</v>
      </c>
      <c r="P21" s="13">
        <f>IFERROR(VLOOKUP($B21,[1]июнь!$B:$F,5, ),0)</f>
        <v>0</v>
      </c>
      <c r="Q21" s="13">
        <f>IFERROR(VLOOKUP($B21,[1]июль!$B:$F,4, ),0)</f>
        <v>0</v>
      </c>
      <c r="R21" s="13">
        <f>IFERROR(VLOOKUP($B21,[1]июль!$B:$F,5, ),0)</f>
        <v>0</v>
      </c>
      <c r="S21" s="13">
        <f>IFERROR(VLOOKUP($B21,[1]август!$B:$F,4, ),0)</f>
        <v>0</v>
      </c>
      <c r="T21" s="13">
        <f>IFERROR(VLOOKUP($B21,[1]август!$B:$F,5, ),0)</f>
        <v>0</v>
      </c>
      <c r="U21" s="13">
        <f>IFERROR(VLOOKUP($B21,[1]сентябрь!$B:$F,4, ),0)</f>
        <v>0</v>
      </c>
      <c r="V21" s="13">
        <f>IFERROR(VLOOKUP($B21,[1]сентябрь!$B:$F,5, ),0)</f>
        <v>0</v>
      </c>
      <c r="W21" s="13">
        <f>IFERROR(VLOOKUP($B21,[1]октябрь!$B:$F,4, ),0)</f>
        <v>0</v>
      </c>
      <c r="X21" s="13">
        <f>IFERROR(VLOOKUP($B21,[1]октябрь!$B:$F,5, ),0)</f>
        <v>0</v>
      </c>
      <c r="Y21" s="13">
        <f>IFERROR(VLOOKUP($B21,[1]ноябрь!$B:$F,4, ),0)</f>
        <v>0</v>
      </c>
      <c r="Z21" s="13">
        <f>IFERROR(VLOOKUP($B21,[1]ноябрь!$B:$F,5, ),0)</f>
        <v>0</v>
      </c>
      <c r="AA21" s="13">
        <f>IFERROR(VLOOKUP($B21,[1]декабрь!$B:$F,4, ),0)</f>
        <v>0</v>
      </c>
      <c r="AB21" s="13">
        <f>IFERROR(VLOOKUP($B21,[1]декабрь!$B:$F,5, ),0)</f>
        <v>0</v>
      </c>
    </row>
    <row r="22" spans="1:28" x14ac:dyDescent="0.25">
      <c r="A22" s="14" t="s">
        <v>38</v>
      </c>
      <c r="B22" s="11" t="s">
        <v>38</v>
      </c>
      <c r="C22" s="12">
        <f>IFERROR(VLOOKUP($B22,[1]январь!$B:$F,3, ),0)-IFERROR(VLOOKUP($B22,[1]январь!$B:$F,2, ),0)</f>
        <v>-7723.62</v>
      </c>
      <c r="D22" s="12">
        <f>Таблица3[[#This Row],[Столбец30]]+IFERROR(F22,0)+IFERROR(H22,0)+IFERROR(J22,0)+IFERROR(L22,0)+IFERROR(N22,0)+IFERROR(P22,0)+IFERROR(R22,0)+IFERROR(T22,0)+IFERROR(V22,0)+IFERROR(X22,0)+IFERROR(Z22,0)+IFERROR(AB22,0)-IFERROR(AA22,0)-IFERROR(Y22,0)-IFERROR(W22,0)-IFERROR(U22,0)-IFERROR(S22,0)-IFERROR(Q22,0)-IFERROR(O22,0)-IFERROR(M22,0)-IFERROR(K22,0)-IFERROR(I22,0)-IFERROR(G22,0)-IFERROR(E22,0)</f>
        <v>1.3800000000001091</v>
      </c>
      <c r="E22" s="15">
        <f>IFERROR(VLOOKUP($B22,[1]январь!$B:$F,4, ),0)</f>
        <v>0</v>
      </c>
      <c r="F22" s="15">
        <f>IFERROR(VLOOKUP($B22,[1]январь!$B:$F,5, ),0)</f>
        <v>7725</v>
      </c>
      <c r="G22" s="15">
        <f>IFERROR(VLOOKUP($B22,[1]февраль!$B:$F,4, ),0)</f>
        <v>0</v>
      </c>
      <c r="H22" s="15">
        <f>IFERROR(VLOOKUP($B22,[1]февраль!$B:$F,5, ),0)</f>
        <v>0</v>
      </c>
      <c r="I22" s="16">
        <f>IFERROR(VLOOKUP($B22,[1]март!$B:$F,4, ),0)</f>
        <v>0</v>
      </c>
      <c r="J22" s="17">
        <f>IFERROR(VLOOKUP($B22,[1]март!$B:$F,5, ),0)</f>
        <v>0</v>
      </c>
      <c r="K22" s="17">
        <f>IFERROR(VLOOKUP($B22,[1]апрель!$B:$F,4, ),0)</f>
        <v>0</v>
      </c>
      <c r="L22" s="17">
        <f>IFERROR(VLOOKUP($B22,[1]апрель!$B:$F,5, ),0)</f>
        <v>0</v>
      </c>
      <c r="M22" s="17">
        <f>IFERROR(VLOOKUP($B22,[1]май!$B:$F,4, ),0)</f>
        <v>0</v>
      </c>
      <c r="N22" s="17">
        <f>IFERROR(VLOOKUP($B22,[1]май!$B:$F,5, ),0)</f>
        <v>0</v>
      </c>
      <c r="O22" s="17">
        <f>IFERROR(VLOOKUP($B22,[1]июнь!$B:$F,4, ),0)</f>
        <v>0</v>
      </c>
      <c r="P22" s="17">
        <f>IFERROR(VLOOKUP($B22,[1]июнь!$B:$F,5, ),0)</f>
        <v>0</v>
      </c>
      <c r="Q22" s="17">
        <f>IFERROR(VLOOKUP($B22,[1]июль!$B:$F,4, ),0)</f>
        <v>0</v>
      </c>
      <c r="R22" s="17">
        <f>IFERROR(VLOOKUP($B22,[1]июль!$B:$F,5, ),0)</f>
        <v>0</v>
      </c>
      <c r="S22" s="17">
        <f>IFERROR(VLOOKUP($B22,[1]август!$B:$F,4, ),0)</f>
        <v>0</v>
      </c>
      <c r="T22" s="17">
        <f>IFERROR(VLOOKUP($B22,[1]август!$B:$F,5, ),0)</f>
        <v>0</v>
      </c>
      <c r="U22" s="17">
        <f>IFERROR(VLOOKUP($B22,[1]сентябрь!$B:$F,4, ),0)</f>
        <v>0</v>
      </c>
      <c r="V22" s="17">
        <f>IFERROR(VLOOKUP($B22,[1]сентябрь!$B:$F,5, ),0)</f>
        <v>0</v>
      </c>
      <c r="W22" s="17">
        <f>IFERROR(VLOOKUP($B22,[1]октябрь!$B:$F,4, ),0)</f>
        <v>0</v>
      </c>
      <c r="X22" s="17">
        <f>IFERROR(VLOOKUP($B22,[1]октябрь!$B:$F,5, ),0)</f>
        <v>0</v>
      </c>
      <c r="Y22" s="17">
        <f>IFERROR(VLOOKUP($B22,[1]ноябрь!$B:$F,4, ),0)</f>
        <v>0</v>
      </c>
      <c r="Z22" s="17">
        <f>IFERROR(VLOOKUP($B22,[1]ноябрь!$B:$F,5, ),0)</f>
        <v>0</v>
      </c>
      <c r="AA22" s="17">
        <f>IFERROR(VLOOKUP($B22,[1]декабрь!$B:$F,4, ),0)</f>
        <v>0</v>
      </c>
      <c r="AB22" s="17">
        <f>IFERROR(VLOOKUP($B22,[1]декабрь!$B:$F,5, ),0)</f>
        <v>0</v>
      </c>
    </row>
    <row r="23" spans="1:28" x14ac:dyDescent="0.25">
      <c r="A23" s="10" t="s">
        <v>39</v>
      </c>
      <c r="B23" s="11" t="s">
        <v>39</v>
      </c>
      <c r="C23" s="12">
        <f>IFERROR(VLOOKUP($B23,[1]январь!$B:$F,3, ),0)-IFERROR(VLOOKUP($B23,[1]январь!$B:$F,2, ),0)</f>
        <v>-1488.1</v>
      </c>
      <c r="D23" s="12">
        <f>Таблица3[[#This Row],[Столбец30]]+IFERROR(F23,0)+IFERROR(H23,0)+IFERROR(J23,0)+IFERROR(L23,0)+IFERROR(N23,0)+IFERROR(P23,0)+IFERROR(R23,0)+IFERROR(T23,0)+IFERROR(V23,0)+IFERROR(X23,0)+IFERROR(Z23,0)+IFERROR(AB23,0)-IFERROR(AA23,0)-IFERROR(Y23,0)-IFERROR(W23,0)-IFERROR(U23,0)-IFERROR(S23,0)-IFERROR(Q23,0)-IFERROR(O23,0)-IFERROR(M23,0)-IFERROR(K23,0)-IFERROR(I23,0)-IFERROR(G23,0)-IFERROR(E23,0)</f>
        <v>-1488.1</v>
      </c>
      <c r="E23" s="13">
        <f>IFERROR(VLOOKUP($B23,[1]январь!$B:$F,4, ),0)</f>
        <v>0</v>
      </c>
      <c r="F23" s="13">
        <f>IFERROR(VLOOKUP($B23,[1]январь!$B:$F,5, ),0)</f>
        <v>0</v>
      </c>
      <c r="G23" s="13">
        <f>IFERROR(VLOOKUP($B23,[1]февраль!$B:$F,4, ),0)</f>
        <v>0</v>
      </c>
      <c r="H23" s="13">
        <f>IFERROR(VLOOKUP($B23,[1]февраль!$B:$F,5, ),0)</f>
        <v>0</v>
      </c>
      <c r="I23" s="13">
        <f>IFERROR(VLOOKUP($B23,[1]март!$B:$F,4, ),0)</f>
        <v>0</v>
      </c>
      <c r="J23" s="13">
        <f>IFERROR(VLOOKUP($B23,[1]март!$B:$F,5, ),0)</f>
        <v>0</v>
      </c>
      <c r="K23" s="13">
        <f>IFERROR(VLOOKUP($B23,[1]апрель!$B:$F,4, ),0)</f>
        <v>0</v>
      </c>
      <c r="L23" s="13">
        <f>IFERROR(VLOOKUP($B23,[1]апрель!$B:$F,5, ),0)</f>
        <v>0</v>
      </c>
      <c r="M23" s="13">
        <f>IFERROR(VLOOKUP($B23,[1]май!$B:$F,4, ),0)</f>
        <v>0</v>
      </c>
      <c r="N23" s="13">
        <f>IFERROR(VLOOKUP($B23,[1]май!$B:$F,5, ),0)</f>
        <v>0</v>
      </c>
      <c r="O23" s="13">
        <f>IFERROR(VLOOKUP($B23,[1]июнь!$B:$F,4, ),0)</f>
        <v>0</v>
      </c>
      <c r="P23" s="13">
        <f>IFERROR(VLOOKUP($B23,[1]июнь!$B:$F,5, ),0)</f>
        <v>0</v>
      </c>
      <c r="Q23" s="13">
        <f>IFERROR(VLOOKUP($B23,[1]июль!$B:$F,4, ),0)</f>
        <v>0</v>
      </c>
      <c r="R23" s="13">
        <f>IFERROR(VLOOKUP($B23,[1]июль!$B:$F,5, ),0)</f>
        <v>0</v>
      </c>
      <c r="S23" s="13">
        <f>IFERROR(VLOOKUP($B23,[1]август!$B:$F,4, ),0)</f>
        <v>0</v>
      </c>
      <c r="T23" s="13">
        <f>IFERROR(VLOOKUP($B23,[1]август!$B:$F,5, ),0)</f>
        <v>0</v>
      </c>
      <c r="U23" s="13">
        <f>IFERROR(VLOOKUP($B23,[1]сентябрь!$B:$F,4, ),0)</f>
        <v>0</v>
      </c>
      <c r="V23" s="13">
        <f>IFERROR(VLOOKUP($B23,[1]сентябрь!$B:$F,5, ),0)</f>
        <v>0</v>
      </c>
      <c r="W23" s="13">
        <f>IFERROR(VLOOKUP($B23,[1]октябрь!$B:$F,4, ),0)</f>
        <v>0</v>
      </c>
      <c r="X23" s="13">
        <f>IFERROR(VLOOKUP($B23,[1]октябрь!$B:$F,5, ),0)</f>
        <v>0</v>
      </c>
      <c r="Y23" s="13">
        <f>IFERROR(VLOOKUP($B23,[1]ноябрь!$B:$F,4, ),0)</f>
        <v>0</v>
      </c>
      <c r="Z23" s="13">
        <f>IFERROR(VLOOKUP($B23,[1]ноябрь!$B:$F,5, ),0)</f>
        <v>0</v>
      </c>
      <c r="AA23" s="13">
        <f>IFERROR(VLOOKUP($B23,[1]декабрь!$B:$F,4, ),0)</f>
        <v>0</v>
      </c>
      <c r="AB23" s="13">
        <f>IFERROR(VLOOKUP($B23,[1]декабрь!$B:$F,5, ),0)</f>
        <v>0</v>
      </c>
    </row>
    <row r="24" spans="1:28" x14ac:dyDescent="0.25">
      <c r="A24" s="14" t="s">
        <v>40</v>
      </c>
      <c r="B24" s="11" t="s">
        <v>40</v>
      </c>
      <c r="C24" s="12">
        <f>IFERROR(VLOOKUP($B24,[1]январь!$B:$F,3, ),0)-IFERROR(VLOOKUP($B24,[1]январь!$B:$F,2, ),0)</f>
        <v>0</v>
      </c>
      <c r="D24" s="12">
        <f>Таблица3[[#This Row],[Столбец30]]+IFERROR(F24,0)+IFERROR(H24,0)+IFERROR(J24,0)+IFERROR(L24,0)+IFERROR(N24,0)+IFERROR(P24,0)+IFERROR(R24,0)+IFERROR(T24,0)+IFERROR(V24,0)+IFERROR(X24,0)+IFERROR(Z24,0)+IFERROR(AB24,0)-IFERROR(AA24,0)-IFERROR(Y24,0)-IFERROR(W24,0)-IFERROR(U24,0)-IFERROR(S24,0)-IFERROR(Q24,0)-IFERROR(O24,0)-IFERROR(M24,0)-IFERROR(K24,0)-IFERROR(I24,0)-IFERROR(G24,0)-IFERROR(E24,0)</f>
        <v>0</v>
      </c>
      <c r="E24" s="13">
        <f>IFERROR(VLOOKUP($B24,[1]январь!$B:$F,4, ),0)</f>
        <v>0</v>
      </c>
      <c r="F24" s="13">
        <f>IFERROR(VLOOKUP($B24,[1]январь!$B:$F,5, ),0)</f>
        <v>0</v>
      </c>
      <c r="G24" s="13">
        <f>IFERROR(VLOOKUP($B24,[1]февраль!$B:$F,4, ),0)</f>
        <v>0</v>
      </c>
      <c r="H24" s="13">
        <f>IFERROR(VLOOKUP($B24,[1]февраль!$B:$F,5, ),0)</f>
        <v>0</v>
      </c>
      <c r="I24" s="13">
        <f>IFERROR(VLOOKUP($B24,[1]март!$B:$F,4, ),0)</f>
        <v>0</v>
      </c>
      <c r="J24" s="13">
        <f>IFERROR(VLOOKUP($B24,[1]март!$B:$F,5, ),0)</f>
        <v>0</v>
      </c>
      <c r="K24" s="13">
        <f>IFERROR(VLOOKUP($B24,[1]апрель!$B:$F,4, ),0)</f>
        <v>0</v>
      </c>
      <c r="L24" s="13">
        <f>IFERROR(VLOOKUP($B24,[1]апрель!$B:$F,5, ),0)</f>
        <v>0</v>
      </c>
      <c r="M24" s="13">
        <f>IFERROR(VLOOKUP($B24,[1]май!$B:$F,4, ),0)</f>
        <v>0</v>
      </c>
      <c r="N24" s="13">
        <f>IFERROR(VLOOKUP($B24,[1]май!$B:$F,5, ),0)</f>
        <v>0</v>
      </c>
      <c r="O24" s="13">
        <f>IFERROR(VLOOKUP($B24,[1]июнь!$B:$F,4, ),0)</f>
        <v>0</v>
      </c>
      <c r="P24" s="13">
        <f>IFERROR(VLOOKUP($B24,[1]июнь!$B:$F,5, ),0)</f>
        <v>0</v>
      </c>
      <c r="Q24" s="13">
        <f>IFERROR(VLOOKUP($B24,[1]июль!$B:$F,4, ),0)</f>
        <v>0</v>
      </c>
      <c r="R24" s="13">
        <f>IFERROR(VLOOKUP($B24,[1]июль!$B:$F,5, ),0)</f>
        <v>0</v>
      </c>
      <c r="S24" s="13">
        <f>IFERROR(VLOOKUP($B24,[1]август!$B:$F,4, ),0)</f>
        <v>0</v>
      </c>
      <c r="T24" s="13">
        <f>IFERROR(VLOOKUP($B24,[1]август!$B:$F,5, ),0)</f>
        <v>0</v>
      </c>
      <c r="U24" s="13">
        <f>IFERROR(VLOOKUP($B24,[1]сентябрь!$B:$F,4, ),0)</f>
        <v>0</v>
      </c>
      <c r="V24" s="13">
        <f>IFERROR(VLOOKUP($B24,[1]сентябрь!$B:$F,5, ),0)</f>
        <v>0</v>
      </c>
      <c r="W24" s="13">
        <f>IFERROR(VLOOKUP($B24,[1]октябрь!$B:$F,4, ),0)</f>
        <v>0</v>
      </c>
      <c r="X24" s="13">
        <f>IFERROR(VLOOKUP($B24,[1]октябрь!$B:$F,5, ),0)</f>
        <v>0</v>
      </c>
      <c r="Y24" s="13">
        <f>IFERROR(VLOOKUP($B24,[1]ноябрь!$B:$F,4, ),0)</f>
        <v>0</v>
      </c>
      <c r="Z24" s="13">
        <f>IFERROR(VLOOKUP($B24,[1]ноябрь!$B:$F,5, ),0)</f>
        <v>0</v>
      </c>
      <c r="AA24" s="13">
        <f>IFERROR(VLOOKUP($B24,[1]декабрь!$B:$F,4, ),0)</f>
        <v>0</v>
      </c>
      <c r="AB24" s="13">
        <f>IFERROR(VLOOKUP($B24,[1]декабрь!$B:$F,5, ),0)</f>
        <v>0</v>
      </c>
    </row>
    <row r="25" spans="1:28" x14ac:dyDescent="0.25">
      <c r="A25" s="10" t="s">
        <v>41</v>
      </c>
      <c r="B25" s="11" t="s">
        <v>41</v>
      </c>
      <c r="C25" s="12">
        <f>IFERROR(VLOOKUP($B25,[1]январь!$B:$F,3, ),0)-IFERROR(VLOOKUP($B25,[1]январь!$B:$F,2, ),0)</f>
        <v>-288.31</v>
      </c>
      <c r="D25" s="12">
        <f>Таблица3[[#This Row],[Столбец30]]+IFERROR(F25,0)+IFERROR(H25,0)+IFERROR(J25,0)+IFERROR(L25,0)+IFERROR(N25,0)+IFERROR(P25,0)+IFERROR(R25,0)+IFERROR(T25,0)+IFERROR(V25,0)+IFERROR(X25,0)+IFERROR(Z25,0)+IFERROR(AB25,0)-IFERROR(AA25,0)-IFERROR(Y25,0)-IFERROR(W25,0)-IFERROR(U25,0)-IFERROR(S25,0)-IFERROR(Q25,0)-IFERROR(O25,0)-IFERROR(M25,0)-IFERROR(K25,0)-IFERROR(I25,0)-IFERROR(G25,0)-IFERROR(E25,0)</f>
        <v>-288.31</v>
      </c>
      <c r="E25" s="13">
        <f>IFERROR(VLOOKUP($B25,[1]январь!$B:$F,4, ),0)</f>
        <v>0</v>
      </c>
      <c r="F25" s="13">
        <f>IFERROR(VLOOKUP($B25,[1]январь!$B:$F,5, ),0)</f>
        <v>0</v>
      </c>
      <c r="G25" s="13">
        <f>IFERROR(VLOOKUP($B25,[1]февраль!$B:$F,4, ),0)</f>
        <v>0</v>
      </c>
      <c r="H25" s="13">
        <f>IFERROR(VLOOKUP($B25,[1]февраль!$B:$F,5, ),0)</f>
        <v>0</v>
      </c>
      <c r="I25" s="13">
        <f>IFERROR(VLOOKUP($B25,[1]март!$B:$F,4, ),0)</f>
        <v>0</v>
      </c>
      <c r="J25" s="13">
        <f>IFERROR(VLOOKUP($B25,[1]март!$B:$F,5, ),0)</f>
        <v>0</v>
      </c>
      <c r="K25" s="13">
        <f>IFERROR(VLOOKUP($B25,[1]апрель!$B:$F,4, ),0)</f>
        <v>0</v>
      </c>
      <c r="L25" s="13">
        <f>IFERROR(VLOOKUP($B25,[1]апрель!$B:$F,5, ),0)</f>
        <v>0</v>
      </c>
      <c r="M25" s="13">
        <f>IFERROR(VLOOKUP($B25,[1]май!$B:$F,4, ),0)</f>
        <v>0</v>
      </c>
      <c r="N25" s="13">
        <f>IFERROR(VLOOKUP($B25,[1]май!$B:$F,5, ),0)</f>
        <v>0</v>
      </c>
      <c r="O25" s="13">
        <f>IFERROR(VLOOKUP($B25,[1]июнь!$B:$F,4, ),0)</f>
        <v>0</v>
      </c>
      <c r="P25" s="13">
        <f>IFERROR(VLOOKUP($B25,[1]июнь!$B:$F,5, ),0)</f>
        <v>0</v>
      </c>
      <c r="Q25" s="13">
        <f>IFERROR(VLOOKUP($B25,[1]июль!$B:$F,4, ),0)</f>
        <v>0</v>
      </c>
      <c r="R25" s="13">
        <f>IFERROR(VLOOKUP($B25,[1]июль!$B:$F,5, ),0)</f>
        <v>0</v>
      </c>
      <c r="S25" s="13">
        <f>IFERROR(VLOOKUP($B25,[1]август!$B:$F,4, ),0)</f>
        <v>0</v>
      </c>
      <c r="T25" s="13">
        <f>IFERROR(VLOOKUP($B25,[1]август!$B:$F,5, ),0)</f>
        <v>0</v>
      </c>
      <c r="U25" s="13">
        <f>IFERROR(VLOOKUP($B25,[1]сентябрь!$B:$F,4, ),0)</f>
        <v>0</v>
      </c>
      <c r="V25" s="13">
        <f>IFERROR(VLOOKUP($B25,[1]сентябрь!$B:$F,5, ),0)</f>
        <v>0</v>
      </c>
      <c r="W25" s="13">
        <f>IFERROR(VLOOKUP($B25,[1]октябрь!$B:$F,4, ),0)</f>
        <v>0</v>
      </c>
      <c r="X25" s="13">
        <f>IFERROR(VLOOKUP($B25,[1]октябрь!$B:$F,5, ),0)</f>
        <v>0</v>
      </c>
      <c r="Y25" s="13">
        <f>IFERROR(VLOOKUP($B25,[1]ноябрь!$B:$F,4, ),0)</f>
        <v>0</v>
      </c>
      <c r="Z25" s="13">
        <f>IFERROR(VLOOKUP($B25,[1]ноябрь!$B:$F,5, ),0)</f>
        <v>0</v>
      </c>
      <c r="AA25" s="13">
        <f>IFERROR(VLOOKUP($B25,[1]декабрь!$B:$F,4, ),0)</f>
        <v>0</v>
      </c>
      <c r="AB25" s="13">
        <f>IFERROR(VLOOKUP($B25,[1]декабрь!$B:$F,5, ),0)</f>
        <v>0</v>
      </c>
    </row>
    <row r="26" spans="1:28" x14ac:dyDescent="0.25">
      <c r="A26" s="14" t="s">
        <v>42</v>
      </c>
      <c r="B26" s="11" t="s">
        <v>42</v>
      </c>
      <c r="C26" s="12">
        <f>IFERROR(VLOOKUP($B26,[1]январь!$B:$F,3, ),0)-IFERROR(VLOOKUP($B26,[1]январь!$B:$F,2, ),0)</f>
        <v>0</v>
      </c>
      <c r="D26" s="12">
        <f>Таблица3[[#This Row],[Столбец30]]+IFERROR(F26,0)+IFERROR(H26,0)+IFERROR(J26,0)+IFERROR(L26,0)+IFERROR(N26,0)+IFERROR(P26,0)+IFERROR(R26,0)+IFERROR(T26,0)+IFERROR(V26,0)+IFERROR(X26,0)+IFERROR(Z26,0)+IFERROR(AB26,0)-IFERROR(AA26,0)-IFERROR(Y26,0)-IFERROR(W26,0)-IFERROR(U26,0)-IFERROR(S26,0)-IFERROR(Q26,0)-IFERROR(O26,0)-IFERROR(M26,0)-IFERROR(K26,0)-IFERROR(I26,0)-IFERROR(G26,0)-IFERROR(E26,0)</f>
        <v>0</v>
      </c>
      <c r="E26" s="13">
        <f>IFERROR(VLOOKUP($B26,[1]январь!$B:$F,4, ),0)</f>
        <v>0</v>
      </c>
      <c r="F26" s="13">
        <f>IFERROR(VLOOKUP($B26,[1]январь!$B:$F,5, ),0)</f>
        <v>0</v>
      </c>
      <c r="G26" s="13">
        <f>IFERROR(VLOOKUP($B26,[1]февраль!$B:$F,4, ),0)</f>
        <v>0</v>
      </c>
      <c r="H26" s="13">
        <f>IFERROR(VLOOKUP($B26,[1]февраль!$B:$F,5, ),0)</f>
        <v>0</v>
      </c>
      <c r="I26" s="13">
        <f>IFERROR(VLOOKUP($B26,[1]март!$B:$F,4, ),0)</f>
        <v>0</v>
      </c>
      <c r="J26" s="13">
        <f>IFERROR(VLOOKUP($B26,[1]март!$B:$F,5, ),0)</f>
        <v>0</v>
      </c>
      <c r="K26" s="13">
        <f>IFERROR(VLOOKUP($B26,[1]апрель!$B:$F,4, ),0)</f>
        <v>0</v>
      </c>
      <c r="L26" s="13">
        <f>IFERROR(VLOOKUP($B26,[1]апрель!$B:$F,5, ),0)</f>
        <v>0</v>
      </c>
      <c r="M26" s="13">
        <f>IFERROR(VLOOKUP($B26,[1]май!$B:$F,4, ),0)</f>
        <v>0</v>
      </c>
      <c r="N26" s="13">
        <f>IFERROR(VLOOKUP($B26,[1]май!$B:$F,5, ),0)</f>
        <v>0</v>
      </c>
      <c r="O26" s="13">
        <f>IFERROR(VLOOKUP($B26,[1]июнь!$B:$F,4, ),0)</f>
        <v>0</v>
      </c>
      <c r="P26" s="13">
        <f>IFERROR(VLOOKUP($B26,[1]июнь!$B:$F,5, ),0)</f>
        <v>0</v>
      </c>
      <c r="Q26" s="13">
        <f>IFERROR(VLOOKUP($B26,[1]июль!$B:$F,4, ),0)</f>
        <v>0</v>
      </c>
      <c r="R26" s="13">
        <f>IFERROR(VLOOKUP($B26,[1]июль!$B:$F,5, ),0)</f>
        <v>0</v>
      </c>
      <c r="S26" s="13">
        <f>IFERROR(VLOOKUP($B26,[1]август!$B:$F,4, ),0)</f>
        <v>0</v>
      </c>
      <c r="T26" s="13">
        <f>IFERROR(VLOOKUP($B26,[1]август!$B:$F,5, ),0)</f>
        <v>0</v>
      </c>
      <c r="U26" s="13">
        <f>IFERROR(VLOOKUP($B26,[1]сентябрь!$B:$F,4, ),0)</f>
        <v>0</v>
      </c>
      <c r="V26" s="13">
        <f>IFERROR(VLOOKUP($B26,[1]сентябрь!$B:$F,5, ),0)</f>
        <v>0</v>
      </c>
      <c r="W26" s="13">
        <f>IFERROR(VLOOKUP($B26,[1]октябрь!$B:$F,4, ),0)</f>
        <v>0</v>
      </c>
      <c r="X26" s="13">
        <f>IFERROR(VLOOKUP($B26,[1]октябрь!$B:$F,5, ),0)</f>
        <v>0</v>
      </c>
      <c r="Y26" s="13">
        <f>IFERROR(VLOOKUP($B26,[1]ноябрь!$B:$F,4, ),0)</f>
        <v>0</v>
      </c>
      <c r="Z26" s="13">
        <f>IFERROR(VLOOKUP($B26,[1]ноябрь!$B:$F,5, ),0)</f>
        <v>0</v>
      </c>
      <c r="AA26" s="13">
        <f>IFERROR(VLOOKUP($B26,[1]декабрь!$B:$F,4, ),0)</f>
        <v>0</v>
      </c>
      <c r="AB26" s="13">
        <f>IFERROR(VLOOKUP($B26,[1]декабрь!$B:$F,5, ),0)</f>
        <v>0</v>
      </c>
    </row>
    <row r="27" spans="1:28" x14ac:dyDescent="0.25">
      <c r="A27" s="10" t="s">
        <v>43</v>
      </c>
      <c r="B27" s="11" t="s">
        <v>44</v>
      </c>
      <c r="C27" s="12">
        <f>IFERROR(VLOOKUP($B27,[1]январь!$B:$F,3, ),0)-IFERROR(VLOOKUP($B27,[1]январь!$B:$F,2, ),0)</f>
        <v>-954.3</v>
      </c>
      <c r="D27" s="12">
        <f>Таблица3[[#This Row],[Столбец30]]+IFERROR(F27,0)+IFERROR(H27,0)+IFERROR(J27,0)+IFERROR(L27,0)+IFERROR(N27,0)+IFERROR(P27,0)+IFERROR(R27,0)+IFERROR(T27,0)+IFERROR(V27,0)+IFERROR(X27,0)+IFERROR(Z27,0)+IFERROR(AB27,0)-IFERROR(AA27,0)-IFERROR(Y27,0)-IFERROR(W27,0)-IFERROR(U27,0)-IFERROR(S27,0)-IFERROR(Q27,0)-IFERROR(O27,0)-IFERROR(M27,0)-IFERROR(K27,0)-IFERROR(I27,0)-IFERROR(G27,0)-IFERROR(E27,0)</f>
        <v>-954.3</v>
      </c>
      <c r="E27" s="13">
        <f>IFERROR(VLOOKUP($B27,[1]январь!$B:$F,4, ),0)</f>
        <v>0</v>
      </c>
      <c r="F27" s="13">
        <f>IFERROR(VLOOKUP($B27,[1]январь!$B:$F,5, ),0)</f>
        <v>0</v>
      </c>
      <c r="G27" s="13">
        <f>IFERROR(VLOOKUP($B27,[1]февраль!$B:$F,4, ),0)</f>
        <v>0</v>
      </c>
      <c r="H27" s="13">
        <f>IFERROR(VLOOKUP($B27,[1]февраль!$B:$F,5, ),0)</f>
        <v>0</v>
      </c>
      <c r="I27" s="13">
        <f>IFERROR(VLOOKUP($B27,[1]март!$B:$F,4, ),0)</f>
        <v>0</v>
      </c>
      <c r="J27" s="13">
        <f>IFERROR(VLOOKUP($B27,[1]март!$B:$F,5, ),0)</f>
        <v>0</v>
      </c>
      <c r="K27" s="13">
        <f>IFERROR(VLOOKUP($B27,[1]апрель!$B:$F,4, ),0)</f>
        <v>0</v>
      </c>
      <c r="L27" s="13">
        <f>IFERROR(VLOOKUP($B27,[1]апрель!$B:$F,5, ),0)</f>
        <v>0</v>
      </c>
      <c r="M27" s="13">
        <f>IFERROR(VLOOKUP($B27,[1]май!$B:$F,4, ),0)</f>
        <v>0</v>
      </c>
      <c r="N27" s="13">
        <f>IFERROR(VLOOKUP($B27,[1]май!$B:$F,5, ),0)</f>
        <v>0</v>
      </c>
      <c r="O27" s="13">
        <f>IFERROR(VLOOKUP($B27,[1]июнь!$B:$F,4, ),0)</f>
        <v>0</v>
      </c>
      <c r="P27" s="13">
        <f>IFERROR(VLOOKUP($B27,[1]июнь!$B:$F,5, ),0)</f>
        <v>0</v>
      </c>
      <c r="Q27" s="13">
        <f>IFERROR(VLOOKUP($B27,[1]июль!$B:$F,4, ),0)</f>
        <v>0</v>
      </c>
      <c r="R27" s="13">
        <f>IFERROR(VLOOKUP($B27,[1]июль!$B:$F,5, ),0)</f>
        <v>0</v>
      </c>
      <c r="S27" s="13">
        <f>IFERROR(VLOOKUP($B27,[1]август!$B:$F,4, ),0)</f>
        <v>0</v>
      </c>
      <c r="T27" s="13">
        <f>IFERROR(VLOOKUP($B27,[1]август!$B:$F,5, ),0)</f>
        <v>0</v>
      </c>
      <c r="U27" s="13">
        <f>IFERROR(VLOOKUP($B27,[1]сентябрь!$B:$F,4, ),0)</f>
        <v>0</v>
      </c>
      <c r="V27" s="13">
        <f>IFERROR(VLOOKUP($B27,[1]сентябрь!$B:$F,5, ),0)</f>
        <v>0</v>
      </c>
      <c r="W27" s="13">
        <f>IFERROR(VLOOKUP($B27,[1]октябрь!$B:$F,4, ),0)</f>
        <v>0</v>
      </c>
      <c r="X27" s="13">
        <f>IFERROR(VLOOKUP($B27,[1]октябрь!$B:$F,5, ),0)</f>
        <v>0</v>
      </c>
      <c r="Y27" s="13">
        <f>IFERROR(VLOOKUP($B27,[1]ноябрь!$B:$F,4, ),0)</f>
        <v>0</v>
      </c>
      <c r="Z27" s="13">
        <f>IFERROR(VLOOKUP($B27,[1]ноябрь!$B:$F,5, ),0)</f>
        <v>0</v>
      </c>
      <c r="AA27" s="13">
        <f>IFERROR(VLOOKUP($B27,[1]декабрь!$B:$F,4, ),0)</f>
        <v>0</v>
      </c>
      <c r="AB27" s="13">
        <f>IFERROR(VLOOKUP($B27,[1]декабрь!$B:$F,5, ),0)</f>
        <v>0</v>
      </c>
    </row>
    <row r="28" spans="1:28" x14ac:dyDescent="0.25">
      <c r="A28" s="14" t="s">
        <v>43</v>
      </c>
      <c r="B28" s="11" t="s">
        <v>45</v>
      </c>
      <c r="C28" s="12">
        <f>IFERROR(VLOOKUP($B28,[1]январь!$B:$F,3, ),0)-IFERROR(VLOOKUP($B28,[1]январь!$B:$F,2, ),0)</f>
        <v>1647.83</v>
      </c>
      <c r="D28" s="12">
        <f>Таблица3[[#This Row],[Столбец30]]+IFERROR(F28,0)+IFERROR(H28,0)+IFERROR(J28,0)+IFERROR(L28,0)+IFERROR(N28,0)+IFERROR(P28,0)+IFERROR(R28,0)+IFERROR(T28,0)+IFERROR(V28,0)+IFERROR(X28,0)+IFERROR(Z28,0)+IFERROR(AB28,0)-IFERROR(AA28,0)-IFERROR(Y28,0)-IFERROR(W28,0)-IFERROR(U28,0)-IFERROR(S28,0)-IFERROR(Q28,0)-IFERROR(O28,0)-IFERROR(M28,0)-IFERROR(K28,0)-IFERROR(I28,0)-IFERROR(G28,0)-IFERROR(E28,0)</f>
        <v>1647.83</v>
      </c>
      <c r="E28" s="13">
        <f>IFERROR(VLOOKUP($B28,[1]январь!$B:$F,4, ),0)</f>
        <v>0</v>
      </c>
      <c r="F28" s="13">
        <f>IFERROR(VLOOKUP($B28,[1]январь!$B:$F,5, ),0)</f>
        <v>0</v>
      </c>
      <c r="G28" s="13">
        <f>IFERROR(VLOOKUP($B28,[1]февраль!$B:$F,4, ),0)</f>
        <v>0</v>
      </c>
      <c r="H28" s="13">
        <f>IFERROR(VLOOKUP($B28,[1]февраль!$B:$F,5, ),0)</f>
        <v>0</v>
      </c>
      <c r="I28" s="13">
        <f>IFERROR(VLOOKUP($B28,[1]март!$B:$F,4, ),0)</f>
        <v>0</v>
      </c>
      <c r="J28" s="13">
        <f>IFERROR(VLOOKUP($B28,[1]март!$B:$F,5, ),0)</f>
        <v>0</v>
      </c>
      <c r="K28" s="13">
        <f>IFERROR(VLOOKUP($B28,[1]апрель!$B:$F,4, ),0)</f>
        <v>0</v>
      </c>
      <c r="L28" s="13">
        <f>IFERROR(VLOOKUP($B28,[1]апрель!$B:$F,5, ),0)</f>
        <v>0</v>
      </c>
      <c r="M28" s="13">
        <f>IFERROR(VLOOKUP($B28,[1]май!$B:$F,4, ),0)</f>
        <v>0</v>
      </c>
      <c r="N28" s="13">
        <f>IFERROR(VLOOKUP($B28,[1]май!$B:$F,5, ),0)</f>
        <v>0</v>
      </c>
      <c r="O28" s="13">
        <f>IFERROR(VLOOKUP($B28,[1]июнь!$B:$F,4, ),0)</f>
        <v>0</v>
      </c>
      <c r="P28" s="13">
        <f>IFERROR(VLOOKUP($B28,[1]июнь!$B:$F,5, ),0)</f>
        <v>0</v>
      </c>
      <c r="Q28" s="13">
        <f>IFERROR(VLOOKUP($B28,[1]июль!$B:$F,4, ),0)</f>
        <v>0</v>
      </c>
      <c r="R28" s="13">
        <f>IFERROR(VLOOKUP($B28,[1]июль!$B:$F,5, ),0)</f>
        <v>0</v>
      </c>
      <c r="S28" s="13">
        <f>IFERROR(VLOOKUP($B28,[1]август!$B:$F,4, ),0)</f>
        <v>0</v>
      </c>
      <c r="T28" s="13">
        <f>IFERROR(VLOOKUP($B28,[1]август!$B:$F,5, ),0)</f>
        <v>0</v>
      </c>
      <c r="U28" s="13">
        <f>IFERROR(VLOOKUP($B28,[1]сентябрь!$B:$F,4, ),0)</f>
        <v>0</v>
      </c>
      <c r="V28" s="13">
        <f>IFERROR(VLOOKUP($B28,[1]сентябрь!$B:$F,5, ),0)</f>
        <v>0</v>
      </c>
      <c r="W28" s="13">
        <f>IFERROR(VLOOKUP($B28,[1]октябрь!$B:$F,4, ),0)</f>
        <v>0</v>
      </c>
      <c r="X28" s="13">
        <f>IFERROR(VLOOKUP($B28,[1]октябрь!$B:$F,5, ),0)</f>
        <v>0</v>
      </c>
      <c r="Y28" s="13">
        <f>IFERROR(VLOOKUP($B28,[1]ноябрь!$B:$F,4, ),0)</f>
        <v>0</v>
      </c>
      <c r="Z28" s="13">
        <f>IFERROR(VLOOKUP($B28,[1]ноябрь!$B:$F,5, ),0)</f>
        <v>0</v>
      </c>
      <c r="AA28" s="13">
        <f>IFERROR(VLOOKUP($B28,[1]декабрь!$B:$F,4, ),0)</f>
        <v>0</v>
      </c>
      <c r="AB28" s="13">
        <f>IFERROR(VLOOKUP($B28,[1]декабрь!$B:$F,5, ),0)</f>
        <v>0</v>
      </c>
    </row>
    <row r="29" spans="1:28" x14ac:dyDescent="0.25">
      <c r="A29" s="10" t="s">
        <v>46</v>
      </c>
      <c r="B29" s="11" t="s">
        <v>46</v>
      </c>
      <c r="C29" s="12">
        <f>IFERROR(VLOOKUP($B29,[1]январь!$B:$F,3, ),0)-IFERROR(VLOOKUP($B29,[1]январь!$B:$F,2, ),0)</f>
        <v>0</v>
      </c>
      <c r="D29" s="12">
        <f>Таблица3[[#This Row],[Столбец30]]+IFERROR(F29,0)+IFERROR(H29,0)+IFERROR(J29,0)+IFERROR(L29,0)+IFERROR(N29,0)+IFERROR(P29,0)+IFERROR(R29,0)+IFERROR(T29,0)+IFERROR(V29,0)+IFERROR(X29,0)+IFERROR(Z29,0)+IFERROR(AB29,0)-IFERROR(AA29,0)-IFERROR(Y29,0)-IFERROR(W29,0)-IFERROR(U29,0)-IFERROR(S29,0)-IFERROR(Q29,0)-IFERROR(O29,0)-IFERROR(M29,0)-IFERROR(K29,0)-IFERROR(I29,0)-IFERROR(G29,0)-IFERROR(E29,0)</f>
        <v>0</v>
      </c>
      <c r="E29" s="13">
        <f>IFERROR(VLOOKUP($B29,[1]январь!$B:$F,4, ),0)</f>
        <v>0</v>
      </c>
      <c r="F29" s="13">
        <f>IFERROR(VLOOKUP($B29,[1]январь!$B:$F,5, ),0)</f>
        <v>0</v>
      </c>
      <c r="G29" s="13">
        <f>IFERROR(VLOOKUP($B29,[1]февраль!$B:$F,4, ),0)</f>
        <v>0</v>
      </c>
      <c r="H29" s="13">
        <f>IFERROR(VLOOKUP($B29,[1]февраль!$B:$F,5, ),0)</f>
        <v>0</v>
      </c>
      <c r="I29" s="13">
        <f>IFERROR(VLOOKUP($B29,[1]март!$B:$F,4, ),0)</f>
        <v>0</v>
      </c>
      <c r="J29" s="13">
        <f>IFERROR(VLOOKUP($B29,[1]март!$B:$F,5, ),0)</f>
        <v>0</v>
      </c>
      <c r="K29" s="13">
        <f>IFERROR(VLOOKUP($B29,[1]апрель!$B:$F,4, ),0)</f>
        <v>0</v>
      </c>
      <c r="L29" s="13">
        <f>IFERROR(VLOOKUP($B29,[1]апрель!$B:$F,5, ),0)</f>
        <v>0</v>
      </c>
      <c r="M29" s="13">
        <f>IFERROR(VLOOKUP($B29,[1]май!$B:$F,4, ),0)</f>
        <v>0</v>
      </c>
      <c r="N29" s="13">
        <f>IFERROR(VLOOKUP($B29,[1]май!$B:$F,5, ),0)</f>
        <v>0</v>
      </c>
      <c r="O29" s="13">
        <f>IFERROR(VLOOKUP($B29,[1]июнь!$B:$F,4, ),0)</f>
        <v>0</v>
      </c>
      <c r="P29" s="13">
        <f>IFERROR(VLOOKUP($B29,[1]июнь!$B:$F,5, ),0)</f>
        <v>0</v>
      </c>
      <c r="Q29" s="13">
        <f>IFERROR(VLOOKUP($B29,[1]июль!$B:$F,4, ),0)</f>
        <v>0</v>
      </c>
      <c r="R29" s="13">
        <f>IFERROR(VLOOKUP($B29,[1]июль!$B:$F,5, ),0)</f>
        <v>0</v>
      </c>
      <c r="S29" s="13">
        <f>IFERROR(VLOOKUP($B29,[1]август!$B:$F,4, ),0)</f>
        <v>0</v>
      </c>
      <c r="T29" s="13">
        <f>IFERROR(VLOOKUP($B29,[1]август!$B:$F,5, ),0)</f>
        <v>0</v>
      </c>
      <c r="U29" s="13">
        <f>IFERROR(VLOOKUP($B29,[1]сентябрь!$B:$F,4, ),0)</f>
        <v>0</v>
      </c>
      <c r="V29" s="13">
        <f>IFERROR(VLOOKUP($B29,[1]сентябрь!$B:$F,5, ),0)</f>
        <v>0</v>
      </c>
      <c r="W29" s="13">
        <f>IFERROR(VLOOKUP($B29,[1]октябрь!$B:$F,4, ),0)</f>
        <v>0</v>
      </c>
      <c r="X29" s="13">
        <f>IFERROR(VLOOKUP($B29,[1]октябрь!$B:$F,5, ),0)</f>
        <v>0</v>
      </c>
      <c r="Y29" s="13">
        <f>IFERROR(VLOOKUP($B29,[1]ноябрь!$B:$F,4, ),0)</f>
        <v>0</v>
      </c>
      <c r="Z29" s="13">
        <f>IFERROR(VLOOKUP($B29,[1]ноябрь!$B:$F,5, ),0)</f>
        <v>0</v>
      </c>
      <c r="AA29" s="13">
        <f>IFERROR(VLOOKUP($B29,[1]декабрь!$B:$F,4, ),0)</f>
        <v>0</v>
      </c>
      <c r="AB29" s="13">
        <f>IFERROR(VLOOKUP($B29,[1]декабрь!$B:$F,5, ),0)</f>
        <v>0</v>
      </c>
    </row>
    <row r="30" spans="1:28" x14ac:dyDescent="0.25">
      <c r="A30" s="14" t="s">
        <v>47</v>
      </c>
      <c r="B30" s="11" t="s">
        <v>47</v>
      </c>
      <c r="C30" s="12">
        <f>IFERROR(VLOOKUP($B30,[1]январь!$B:$F,3, ),0)-IFERROR(VLOOKUP($B30,[1]январь!$B:$F,2, ),0)</f>
        <v>17074.88</v>
      </c>
      <c r="D30" s="12">
        <f>Таблица3[[#This Row],[Столбец30]]+IFERROR(F30,0)+IFERROR(H30,0)+IFERROR(J30,0)+IFERROR(L30,0)+IFERROR(N30,0)+IFERROR(P30,0)+IFERROR(R30,0)+IFERROR(T30,0)+IFERROR(V30,0)+IFERROR(X30,0)+IFERROR(Z30,0)+IFERROR(AB30,0)-IFERROR(AA30,0)-IFERROR(Y30,0)-IFERROR(W30,0)-IFERROR(U30,0)-IFERROR(S30,0)-IFERROR(Q30,0)-IFERROR(O30,0)-IFERROR(M30,0)-IFERROR(K30,0)-IFERROR(I30,0)-IFERROR(G30,0)-IFERROR(E30,0)</f>
        <v>17074.88</v>
      </c>
      <c r="E30" s="13">
        <f>IFERROR(VLOOKUP($B30,[1]январь!$B:$F,4, ),0)</f>
        <v>0</v>
      </c>
      <c r="F30" s="13">
        <f>IFERROR(VLOOKUP($B30,[1]январь!$B:$F,5, ),0)</f>
        <v>0</v>
      </c>
      <c r="G30" s="13">
        <f>IFERROR(VLOOKUP($B30,[1]февраль!$B:$F,4, ),0)</f>
        <v>0</v>
      </c>
      <c r="H30" s="13">
        <f>IFERROR(VLOOKUP($B30,[1]февраль!$B:$F,5, ),0)</f>
        <v>0</v>
      </c>
      <c r="I30" s="13">
        <f>IFERROR(VLOOKUP($B30,[1]март!$B:$F,4, ),0)</f>
        <v>0</v>
      </c>
      <c r="J30" s="13">
        <f>IFERROR(VLOOKUP($B30,[1]март!$B:$F,5, ),0)</f>
        <v>0</v>
      </c>
      <c r="K30" s="13">
        <f>IFERROR(VLOOKUP($B30,[1]апрель!$B:$F,4, ),0)</f>
        <v>0</v>
      </c>
      <c r="L30" s="13">
        <f>IFERROR(VLOOKUP($B30,[1]апрель!$B:$F,5, ),0)</f>
        <v>0</v>
      </c>
      <c r="M30" s="13">
        <f>IFERROR(VLOOKUP($B30,[1]май!$B:$F,4, ),0)</f>
        <v>0</v>
      </c>
      <c r="N30" s="13">
        <f>IFERROR(VLOOKUP($B30,[1]май!$B:$F,5, ),0)</f>
        <v>0</v>
      </c>
      <c r="O30" s="13">
        <f>IFERROR(VLOOKUP($B30,[1]июнь!$B:$F,4, ),0)</f>
        <v>0</v>
      </c>
      <c r="P30" s="13">
        <f>IFERROR(VLOOKUP($B30,[1]июнь!$B:$F,5, ),0)</f>
        <v>0</v>
      </c>
      <c r="Q30" s="13">
        <f>IFERROR(VLOOKUP($B30,[1]июль!$B:$F,4, ),0)</f>
        <v>0</v>
      </c>
      <c r="R30" s="13">
        <f>IFERROR(VLOOKUP($B30,[1]июль!$B:$F,5, ),0)</f>
        <v>0</v>
      </c>
      <c r="S30" s="13">
        <f>IFERROR(VLOOKUP($B30,[1]август!$B:$F,4, ),0)</f>
        <v>0</v>
      </c>
      <c r="T30" s="13">
        <f>IFERROR(VLOOKUP($B30,[1]август!$B:$F,5, ),0)</f>
        <v>0</v>
      </c>
      <c r="U30" s="13">
        <f>IFERROR(VLOOKUP($B30,[1]сентябрь!$B:$F,4, ),0)</f>
        <v>0</v>
      </c>
      <c r="V30" s="13">
        <f>IFERROR(VLOOKUP($B30,[1]сентябрь!$B:$F,5, ),0)</f>
        <v>0</v>
      </c>
      <c r="W30" s="13">
        <f>IFERROR(VLOOKUP($B30,[1]октябрь!$B:$F,4, ),0)</f>
        <v>0</v>
      </c>
      <c r="X30" s="13">
        <f>IFERROR(VLOOKUP($B30,[1]октябрь!$B:$F,5, ),0)</f>
        <v>0</v>
      </c>
      <c r="Y30" s="13">
        <f>IFERROR(VLOOKUP($B30,[1]ноябрь!$B:$F,4, ),0)</f>
        <v>0</v>
      </c>
      <c r="Z30" s="13">
        <f>IFERROR(VLOOKUP($B30,[1]ноябрь!$B:$F,5, ),0)</f>
        <v>0</v>
      </c>
      <c r="AA30" s="13">
        <f>IFERROR(VLOOKUP($B30,[1]декабрь!$B:$F,4, ),0)</f>
        <v>0</v>
      </c>
      <c r="AB30" s="13">
        <f>IFERROR(VLOOKUP($B30,[1]декабрь!$B:$F,5, ),0)</f>
        <v>0</v>
      </c>
    </row>
    <row r="31" spans="1:28" x14ac:dyDescent="0.25">
      <c r="A31" s="10" t="s">
        <v>48</v>
      </c>
      <c r="B31" s="11" t="s">
        <v>48</v>
      </c>
      <c r="C31" s="12">
        <f>IFERROR(VLOOKUP($B31,[1]январь!$B:$F,3, ),0)-IFERROR(VLOOKUP($B31,[1]январь!$B:$F,2, ),0)</f>
        <v>3566.87</v>
      </c>
      <c r="D31" s="12">
        <f>Таблица3[[#This Row],[Столбец30]]+IFERROR(F31,0)+IFERROR(H31,0)+IFERROR(J31,0)+IFERROR(L31,0)+IFERROR(N31,0)+IFERROR(P31,0)+IFERROR(R31,0)+IFERROR(T31,0)+IFERROR(V31,0)+IFERROR(X31,0)+IFERROR(Z31,0)+IFERROR(AB31,0)-IFERROR(AA31,0)-IFERROR(Y31,0)-IFERROR(W31,0)-IFERROR(U31,0)-IFERROR(S31,0)-IFERROR(Q31,0)-IFERROR(O31,0)-IFERROR(M31,0)-IFERROR(K31,0)-IFERROR(I31,0)-IFERROR(G31,0)-IFERROR(E31,0)</f>
        <v>3566.87</v>
      </c>
      <c r="E31" s="13">
        <f>IFERROR(VLOOKUP($B31,[1]январь!$B:$F,4, ),0)</f>
        <v>0</v>
      </c>
      <c r="F31" s="13">
        <f>IFERROR(VLOOKUP($B31,[1]январь!$B:$F,5, ),0)</f>
        <v>0</v>
      </c>
      <c r="G31" s="13">
        <f>IFERROR(VLOOKUP($B31,[1]февраль!$B:$F,4, ),0)</f>
        <v>0</v>
      </c>
      <c r="H31" s="13">
        <f>IFERROR(VLOOKUP($B31,[1]февраль!$B:$F,5, ),0)</f>
        <v>0</v>
      </c>
      <c r="I31" s="13">
        <f>IFERROR(VLOOKUP($B31,[1]март!$B:$F,4, ),0)</f>
        <v>0</v>
      </c>
      <c r="J31" s="13">
        <f>IFERROR(VLOOKUP($B31,[1]март!$B:$F,5, ),0)</f>
        <v>0</v>
      </c>
      <c r="K31" s="13">
        <f>IFERROR(VLOOKUP($B31,[1]апрель!$B:$F,4, ),0)</f>
        <v>0</v>
      </c>
      <c r="L31" s="13">
        <f>IFERROR(VLOOKUP($B31,[1]апрель!$B:$F,5, ),0)</f>
        <v>0</v>
      </c>
      <c r="M31" s="13">
        <f>IFERROR(VLOOKUP($B31,[1]май!$B:$F,4, ),0)</f>
        <v>0</v>
      </c>
      <c r="N31" s="13">
        <f>IFERROR(VLOOKUP($B31,[1]май!$B:$F,5, ),0)</f>
        <v>0</v>
      </c>
      <c r="O31" s="13">
        <f>IFERROR(VLOOKUP($B31,[1]июнь!$B:$F,4, ),0)</f>
        <v>0</v>
      </c>
      <c r="P31" s="13">
        <f>IFERROR(VLOOKUP($B31,[1]июнь!$B:$F,5, ),0)</f>
        <v>0</v>
      </c>
      <c r="Q31" s="13">
        <f>IFERROR(VLOOKUP($B31,[1]июль!$B:$F,4, ),0)</f>
        <v>0</v>
      </c>
      <c r="R31" s="13">
        <f>IFERROR(VLOOKUP($B31,[1]июль!$B:$F,5, ),0)</f>
        <v>0</v>
      </c>
      <c r="S31" s="13">
        <f>IFERROR(VLOOKUP($B31,[1]август!$B:$F,4, ),0)</f>
        <v>0</v>
      </c>
      <c r="T31" s="13">
        <f>IFERROR(VLOOKUP($B31,[1]август!$B:$F,5, ),0)</f>
        <v>0</v>
      </c>
      <c r="U31" s="13">
        <f>IFERROR(VLOOKUP($B31,[1]сентябрь!$B:$F,4, ),0)</f>
        <v>0</v>
      </c>
      <c r="V31" s="13">
        <f>IFERROR(VLOOKUP($B31,[1]сентябрь!$B:$F,5, ),0)</f>
        <v>0</v>
      </c>
      <c r="W31" s="13">
        <f>IFERROR(VLOOKUP($B31,[1]октябрь!$B:$F,4, ),0)</f>
        <v>0</v>
      </c>
      <c r="X31" s="13">
        <f>IFERROR(VLOOKUP($B31,[1]октябрь!$B:$F,5, ),0)</f>
        <v>0</v>
      </c>
      <c r="Y31" s="13">
        <f>IFERROR(VLOOKUP($B31,[1]ноябрь!$B:$F,4, ),0)</f>
        <v>0</v>
      </c>
      <c r="Z31" s="13">
        <f>IFERROR(VLOOKUP($B31,[1]ноябрь!$B:$F,5, ),0)</f>
        <v>0</v>
      </c>
      <c r="AA31" s="13">
        <f>IFERROR(VLOOKUP($B31,[1]декабрь!$B:$F,4, ),0)</f>
        <v>0</v>
      </c>
      <c r="AB31" s="13">
        <f>IFERROR(VLOOKUP($B31,[1]декабрь!$B:$F,5, ),0)</f>
        <v>0</v>
      </c>
    </row>
    <row r="32" spans="1:28" x14ac:dyDescent="0.25">
      <c r="A32" s="14" t="s">
        <v>49</v>
      </c>
      <c r="B32" s="11" t="s">
        <v>49</v>
      </c>
      <c r="C32" s="12">
        <f>IFERROR(VLOOKUP($B32,[1]январь!$B:$F,3, ),0)-IFERROR(VLOOKUP($B32,[1]январь!$B:$F,2, ),0)</f>
        <v>-4550.95</v>
      </c>
      <c r="D32" s="12">
        <f>Таблица3[[#This Row],[Столбец30]]+IFERROR(F32,0)+IFERROR(H32,0)+IFERROR(J32,0)+IFERROR(L32,0)+IFERROR(N32,0)+IFERROR(P32,0)+IFERROR(R32,0)+IFERROR(T32,0)+IFERROR(V32,0)+IFERROR(X32,0)+IFERROR(Z32,0)+IFERROR(AB32,0)-IFERROR(AA32,0)-IFERROR(Y32,0)-IFERROR(W32,0)-IFERROR(U32,0)-IFERROR(S32,0)-IFERROR(Q32,0)-IFERROR(O32,0)-IFERROR(M32,0)-IFERROR(K32,0)-IFERROR(I32,0)-IFERROR(G32,0)-IFERROR(E32,0)</f>
        <v>-4550.95</v>
      </c>
      <c r="E32" s="13">
        <f>IFERROR(VLOOKUP($B32,[1]январь!$B:$F,4, ),0)</f>
        <v>0</v>
      </c>
      <c r="F32" s="13">
        <f>IFERROR(VLOOKUP($B32,[1]январь!$B:$F,5, ),0)</f>
        <v>0</v>
      </c>
      <c r="G32" s="13">
        <f>IFERROR(VLOOKUP($B32,[1]февраль!$B:$F,4, ),0)</f>
        <v>0</v>
      </c>
      <c r="H32" s="13">
        <f>IFERROR(VLOOKUP($B32,[1]февраль!$B:$F,5, ),0)</f>
        <v>0</v>
      </c>
      <c r="I32" s="13">
        <f>IFERROR(VLOOKUP($B32,[1]март!$B:$F,4, ),0)</f>
        <v>0</v>
      </c>
      <c r="J32" s="13">
        <f>IFERROR(VLOOKUP($B32,[1]март!$B:$F,5, ),0)</f>
        <v>0</v>
      </c>
      <c r="K32" s="13">
        <f>IFERROR(VLOOKUP($B32,[1]апрель!$B:$F,4, ),0)</f>
        <v>0</v>
      </c>
      <c r="L32" s="13">
        <f>IFERROR(VLOOKUP($B32,[1]апрель!$B:$F,5, ),0)</f>
        <v>0</v>
      </c>
      <c r="M32" s="13">
        <f>IFERROR(VLOOKUP($B32,[1]май!$B:$F,4, ),0)</f>
        <v>0</v>
      </c>
      <c r="N32" s="13">
        <f>IFERROR(VLOOKUP($B32,[1]май!$B:$F,5, ),0)</f>
        <v>0</v>
      </c>
      <c r="O32" s="13">
        <f>IFERROR(VLOOKUP($B32,[1]июнь!$B:$F,4, ),0)</f>
        <v>0</v>
      </c>
      <c r="P32" s="13">
        <f>IFERROR(VLOOKUP($B32,[1]июнь!$B:$F,5, ),0)</f>
        <v>0</v>
      </c>
      <c r="Q32" s="13">
        <f>IFERROR(VLOOKUP($B32,[1]июль!$B:$F,4, ),0)</f>
        <v>0</v>
      </c>
      <c r="R32" s="13">
        <f>IFERROR(VLOOKUP($B32,[1]июль!$B:$F,5, ),0)</f>
        <v>0</v>
      </c>
      <c r="S32" s="13">
        <f>IFERROR(VLOOKUP($B32,[1]август!$B:$F,4, ),0)</f>
        <v>0</v>
      </c>
      <c r="T32" s="13">
        <f>IFERROR(VLOOKUP($B32,[1]август!$B:$F,5, ),0)</f>
        <v>0</v>
      </c>
      <c r="U32" s="13">
        <f>IFERROR(VLOOKUP($B32,[1]сентябрь!$B:$F,4, ),0)</f>
        <v>0</v>
      </c>
      <c r="V32" s="13">
        <f>IFERROR(VLOOKUP($B32,[1]сентябрь!$B:$F,5, ),0)</f>
        <v>0</v>
      </c>
      <c r="W32" s="13">
        <f>IFERROR(VLOOKUP($B32,[1]октябрь!$B:$F,4, ),0)</f>
        <v>0</v>
      </c>
      <c r="X32" s="13">
        <f>IFERROR(VLOOKUP($B32,[1]октябрь!$B:$F,5, ),0)</f>
        <v>0</v>
      </c>
      <c r="Y32" s="13">
        <f>IFERROR(VLOOKUP($B32,[1]ноябрь!$B:$F,4, ),0)</f>
        <v>0</v>
      </c>
      <c r="Z32" s="13">
        <f>IFERROR(VLOOKUP($B32,[1]ноябрь!$B:$F,5, ),0)</f>
        <v>0</v>
      </c>
      <c r="AA32" s="13">
        <f>IFERROR(VLOOKUP($B32,[1]декабрь!$B:$F,4, ),0)</f>
        <v>0</v>
      </c>
      <c r="AB32" s="13">
        <f>IFERROR(VLOOKUP($B32,[1]декабрь!$B:$F,5, ),0)</f>
        <v>0</v>
      </c>
    </row>
    <row r="33" spans="1:28" x14ac:dyDescent="0.25">
      <c r="A33" s="10" t="s">
        <v>50</v>
      </c>
      <c r="B33" s="11" t="s">
        <v>50</v>
      </c>
      <c r="C33" s="12">
        <f>IFERROR(VLOOKUP($B33,[1]январь!$B:$F,3, ),0)-IFERROR(VLOOKUP($B33,[1]январь!$B:$F,2, ),0)</f>
        <v>0</v>
      </c>
      <c r="D33" s="12">
        <f>Таблица3[[#This Row],[Столбец30]]+IFERROR(F33,0)+IFERROR(H33,0)+IFERROR(J33,0)+IFERROR(L33,0)+IFERROR(N33,0)+IFERROR(P33,0)+IFERROR(R33,0)+IFERROR(T33,0)+IFERROR(V33,0)+IFERROR(X33,0)+IFERROR(Z33,0)+IFERROR(AB33,0)-IFERROR(AA33,0)-IFERROR(Y33,0)-IFERROR(W33,0)-IFERROR(U33,0)-IFERROR(S33,0)-IFERROR(Q33,0)-IFERROR(O33,0)-IFERROR(M33,0)-IFERROR(K33,0)-IFERROR(I33,0)-IFERROR(G33,0)-IFERROR(E33,0)</f>
        <v>0</v>
      </c>
      <c r="E33" s="13">
        <f>IFERROR(VLOOKUP($B33,[1]январь!$B:$F,4, ),0)</f>
        <v>0</v>
      </c>
      <c r="F33" s="13">
        <f>IFERROR(VLOOKUP($B33,[1]январь!$B:$F,5, ),0)</f>
        <v>0</v>
      </c>
      <c r="G33" s="13">
        <f>IFERROR(VLOOKUP($B33,[1]февраль!$B:$F,4, ),0)</f>
        <v>0</v>
      </c>
      <c r="H33" s="13">
        <f>IFERROR(VLOOKUP($B33,[1]февраль!$B:$F,5, ),0)</f>
        <v>0</v>
      </c>
      <c r="I33" s="13">
        <f>IFERROR(VLOOKUP($B33,[1]март!$B:$F,4, ),0)</f>
        <v>0</v>
      </c>
      <c r="J33" s="13">
        <f>IFERROR(VLOOKUP($B33,[1]март!$B:$F,5, ),0)</f>
        <v>0</v>
      </c>
      <c r="K33" s="13">
        <f>IFERROR(VLOOKUP($B33,[1]апрель!$B:$F,4, ),0)</f>
        <v>0</v>
      </c>
      <c r="L33" s="13">
        <f>IFERROR(VLOOKUP($B33,[1]апрель!$B:$F,5, ),0)</f>
        <v>0</v>
      </c>
      <c r="M33" s="13">
        <f>IFERROR(VLOOKUP($B33,[1]май!$B:$F,4, ),0)</f>
        <v>0</v>
      </c>
      <c r="N33" s="13">
        <f>IFERROR(VLOOKUP($B33,[1]май!$B:$F,5, ),0)</f>
        <v>0</v>
      </c>
      <c r="O33" s="13">
        <f>IFERROR(VLOOKUP($B33,[1]июнь!$B:$F,4, ),0)</f>
        <v>0</v>
      </c>
      <c r="P33" s="13">
        <f>IFERROR(VLOOKUP($B33,[1]июнь!$B:$F,5, ),0)</f>
        <v>0</v>
      </c>
      <c r="Q33" s="13">
        <f>IFERROR(VLOOKUP($B33,[1]июль!$B:$F,4, ),0)</f>
        <v>0</v>
      </c>
      <c r="R33" s="13">
        <f>IFERROR(VLOOKUP($B33,[1]июль!$B:$F,5, ),0)</f>
        <v>0</v>
      </c>
      <c r="S33" s="13">
        <f>IFERROR(VLOOKUP($B33,[1]август!$B:$F,4, ),0)</f>
        <v>0</v>
      </c>
      <c r="T33" s="13">
        <f>IFERROR(VLOOKUP($B33,[1]август!$B:$F,5, ),0)</f>
        <v>0</v>
      </c>
      <c r="U33" s="13">
        <f>IFERROR(VLOOKUP($B33,[1]сентябрь!$B:$F,4, ),0)</f>
        <v>0</v>
      </c>
      <c r="V33" s="13">
        <f>IFERROR(VLOOKUP($B33,[1]сентябрь!$B:$F,5, ),0)</f>
        <v>0</v>
      </c>
      <c r="W33" s="13">
        <f>IFERROR(VLOOKUP($B33,[1]октябрь!$B:$F,4, ),0)</f>
        <v>0</v>
      </c>
      <c r="X33" s="13">
        <f>IFERROR(VLOOKUP($B33,[1]октябрь!$B:$F,5, ),0)</f>
        <v>0</v>
      </c>
      <c r="Y33" s="13">
        <f>IFERROR(VLOOKUP($B33,[1]ноябрь!$B:$F,4, ),0)</f>
        <v>0</v>
      </c>
      <c r="Z33" s="13">
        <f>IFERROR(VLOOKUP($B33,[1]ноябрь!$B:$F,5, ),0)</f>
        <v>0</v>
      </c>
      <c r="AA33" s="13">
        <f>IFERROR(VLOOKUP($B33,[1]декабрь!$B:$F,4, ),0)</f>
        <v>0</v>
      </c>
      <c r="AB33" s="13">
        <f>IFERROR(VLOOKUP($B33,[1]декабрь!$B:$F,5, ),0)</f>
        <v>0</v>
      </c>
    </row>
    <row r="34" spans="1:28" x14ac:dyDescent="0.25">
      <c r="A34" s="14" t="s">
        <v>51</v>
      </c>
      <c r="B34" s="11" t="s">
        <v>51</v>
      </c>
      <c r="C34" s="12">
        <f>IFERROR(VLOOKUP($B34,[1]январь!$B:$F,3, ),0)-IFERROR(VLOOKUP($B34,[1]январь!$B:$F,2, ),0)</f>
        <v>25965.72</v>
      </c>
      <c r="D34" s="12">
        <f>Таблица3[[#This Row],[Столбец30]]+IFERROR(F34,0)+IFERROR(H34,0)+IFERROR(J34,0)+IFERROR(L34,0)+IFERROR(N34,0)+IFERROR(P34,0)+IFERROR(R34,0)+IFERROR(T34,0)+IFERROR(V34,0)+IFERROR(X34,0)+IFERROR(Z34,0)+IFERROR(AB34,0)-IFERROR(AA34,0)-IFERROR(Y34,0)-IFERROR(W34,0)-IFERROR(U34,0)-IFERROR(S34,0)-IFERROR(Q34,0)-IFERROR(O34,0)-IFERROR(M34,0)-IFERROR(K34,0)-IFERROR(I34,0)-IFERROR(G34,0)-IFERROR(E34,0)</f>
        <v>25965.72</v>
      </c>
      <c r="E34" s="13">
        <f>IFERROR(VLOOKUP($B34,[1]январь!$B:$F,4, ),0)</f>
        <v>0</v>
      </c>
      <c r="F34" s="13">
        <f>IFERROR(VLOOKUP($B34,[1]январь!$B:$F,5, ),0)</f>
        <v>0</v>
      </c>
      <c r="G34" s="13">
        <f>IFERROR(VLOOKUP($B34,[1]февраль!$B:$F,4, ),0)</f>
        <v>0</v>
      </c>
      <c r="H34" s="13">
        <f>IFERROR(VLOOKUP($B34,[1]февраль!$B:$F,5, ),0)</f>
        <v>0</v>
      </c>
      <c r="I34" s="13">
        <f>IFERROR(VLOOKUP($B34,[1]март!$B:$F,4, ),0)</f>
        <v>0</v>
      </c>
      <c r="J34" s="13">
        <f>IFERROR(VLOOKUP($B34,[1]март!$B:$F,5, ),0)</f>
        <v>0</v>
      </c>
      <c r="K34" s="13">
        <f>IFERROR(VLOOKUP($B34,[1]апрель!$B:$F,4, ),0)</f>
        <v>0</v>
      </c>
      <c r="L34" s="13">
        <f>IFERROR(VLOOKUP($B34,[1]апрель!$B:$F,5, ),0)</f>
        <v>0</v>
      </c>
      <c r="M34" s="13">
        <f>IFERROR(VLOOKUP($B34,[1]май!$B:$F,4, ),0)</f>
        <v>0</v>
      </c>
      <c r="N34" s="13">
        <f>IFERROR(VLOOKUP($B34,[1]май!$B:$F,5, ),0)</f>
        <v>0</v>
      </c>
      <c r="O34" s="13">
        <f>IFERROR(VLOOKUP($B34,[1]июнь!$B:$F,4, ),0)</f>
        <v>0</v>
      </c>
      <c r="P34" s="13">
        <f>IFERROR(VLOOKUP($B34,[1]июнь!$B:$F,5, ),0)</f>
        <v>0</v>
      </c>
      <c r="Q34" s="13">
        <f>IFERROR(VLOOKUP($B34,[1]июль!$B:$F,4, ),0)</f>
        <v>0</v>
      </c>
      <c r="R34" s="13">
        <f>IFERROR(VLOOKUP($B34,[1]июль!$B:$F,5, ),0)</f>
        <v>0</v>
      </c>
      <c r="S34" s="13">
        <f>IFERROR(VLOOKUP($B34,[1]август!$B:$F,4, ),0)</f>
        <v>0</v>
      </c>
      <c r="T34" s="13">
        <f>IFERROR(VLOOKUP($B34,[1]август!$B:$F,5, ),0)</f>
        <v>0</v>
      </c>
      <c r="U34" s="13">
        <f>IFERROR(VLOOKUP($B34,[1]сентябрь!$B:$F,4, ),0)</f>
        <v>0</v>
      </c>
      <c r="V34" s="13">
        <f>IFERROR(VLOOKUP($B34,[1]сентябрь!$B:$F,5, ),0)</f>
        <v>0</v>
      </c>
      <c r="W34" s="13">
        <f>IFERROR(VLOOKUP($B34,[1]октябрь!$B:$F,4, ),0)</f>
        <v>0</v>
      </c>
      <c r="X34" s="13">
        <f>IFERROR(VLOOKUP($B34,[1]октябрь!$B:$F,5, ),0)</f>
        <v>0</v>
      </c>
      <c r="Y34" s="13">
        <f>IFERROR(VLOOKUP($B34,[1]ноябрь!$B:$F,4, ),0)</f>
        <v>0</v>
      </c>
      <c r="Z34" s="13">
        <f>IFERROR(VLOOKUP($B34,[1]ноябрь!$B:$F,5, ),0)</f>
        <v>0</v>
      </c>
      <c r="AA34" s="13">
        <f>IFERROR(VLOOKUP($B34,[1]декабрь!$B:$F,4, ),0)</f>
        <v>0</v>
      </c>
      <c r="AB34" s="13">
        <f>IFERROR(VLOOKUP($B34,[1]декабрь!$B:$F,5, ),0)</f>
        <v>0</v>
      </c>
    </row>
    <row r="35" spans="1:28" x14ac:dyDescent="0.25">
      <c r="A35" s="10" t="s">
        <v>52</v>
      </c>
      <c r="B35" s="11" t="s">
        <v>52</v>
      </c>
      <c r="C35" s="12">
        <f>IFERROR(VLOOKUP($B35,[1]январь!$B:$F,3, ),0)-IFERROR(VLOOKUP($B35,[1]январь!$B:$F,2, ),0)</f>
        <v>-38081.879999999997</v>
      </c>
      <c r="D35" s="12">
        <f>Таблица3[[#This Row],[Столбец30]]+IFERROR(F35,0)+IFERROR(H35,0)+IFERROR(J35,0)+IFERROR(L35,0)+IFERROR(N35,0)+IFERROR(P35,0)+IFERROR(R35,0)+IFERROR(T35,0)+IFERROR(V35,0)+IFERROR(X35,0)+IFERROR(Z35,0)+IFERROR(AB35,0)-IFERROR(AA35,0)-IFERROR(Y35,0)-IFERROR(W35,0)-IFERROR(U35,0)-IFERROR(S35,0)-IFERROR(Q35,0)-IFERROR(O35,0)-IFERROR(M35,0)-IFERROR(K35,0)-IFERROR(I35,0)-IFERROR(G35,0)-IFERROR(E35,0)</f>
        <v>-38081.879999999997</v>
      </c>
      <c r="E35" s="13">
        <f>IFERROR(VLOOKUP($B35,[1]январь!$B:$F,4, ),0)</f>
        <v>0</v>
      </c>
      <c r="F35" s="13">
        <f>IFERROR(VLOOKUP($B35,[1]январь!$B:$F,5, ),0)</f>
        <v>0</v>
      </c>
      <c r="G35" s="13">
        <f>IFERROR(VLOOKUP($B35,[1]февраль!$B:$F,4, ),0)</f>
        <v>0</v>
      </c>
      <c r="H35" s="13">
        <f>IFERROR(VLOOKUP($B35,[1]февраль!$B:$F,5, ),0)</f>
        <v>0</v>
      </c>
      <c r="I35" s="13">
        <f>IFERROR(VLOOKUP($B35,[1]март!$B:$F,4, ),0)</f>
        <v>0</v>
      </c>
      <c r="J35" s="13">
        <f>IFERROR(VLOOKUP($B35,[1]март!$B:$F,5, ),0)</f>
        <v>0</v>
      </c>
      <c r="K35" s="13">
        <f>IFERROR(VLOOKUP($B35,[1]апрель!$B:$F,4, ),0)</f>
        <v>0</v>
      </c>
      <c r="L35" s="13">
        <f>IFERROR(VLOOKUP($B35,[1]апрель!$B:$F,5, ),0)</f>
        <v>0</v>
      </c>
      <c r="M35" s="13">
        <f>IFERROR(VLOOKUP($B35,[1]май!$B:$F,4, ),0)</f>
        <v>0</v>
      </c>
      <c r="N35" s="13">
        <f>IFERROR(VLOOKUP($B35,[1]май!$B:$F,5, ),0)</f>
        <v>0</v>
      </c>
      <c r="O35" s="13">
        <f>IFERROR(VLOOKUP($B35,[1]июнь!$B:$F,4, ),0)</f>
        <v>0</v>
      </c>
      <c r="P35" s="13">
        <f>IFERROR(VLOOKUP($B35,[1]июнь!$B:$F,5, ),0)</f>
        <v>0</v>
      </c>
      <c r="Q35" s="13">
        <f>IFERROR(VLOOKUP($B35,[1]июль!$B:$F,4, ),0)</f>
        <v>0</v>
      </c>
      <c r="R35" s="13">
        <f>IFERROR(VLOOKUP($B35,[1]июль!$B:$F,5, ),0)</f>
        <v>0</v>
      </c>
      <c r="S35" s="13">
        <f>IFERROR(VLOOKUP($B35,[1]август!$B:$F,4, ),0)</f>
        <v>0</v>
      </c>
      <c r="T35" s="13">
        <f>IFERROR(VLOOKUP($B35,[1]август!$B:$F,5, ),0)</f>
        <v>0</v>
      </c>
      <c r="U35" s="13">
        <f>IFERROR(VLOOKUP($B35,[1]сентябрь!$B:$F,4, ),0)</f>
        <v>0</v>
      </c>
      <c r="V35" s="13">
        <f>IFERROR(VLOOKUP($B35,[1]сентябрь!$B:$F,5, ),0)</f>
        <v>0</v>
      </c>
      <c r="W35" s="13">
        <f>IFERROR(VLOOKUP($B35,[1]октябрь!$B:$F,4, ),0)</f>
        <v>0</v>
      </c>
      <c r="X35" s="13">
        <f>IFERROR(VLOOKUP($B35,[1]октябрь!$B:$F,5, ),0)</f>
        <v>0</v>
      </c>
      <c r="Y35" s="13">
        <f>IFERROR(VLOOKUP($B35,[1]ноябрь!$B:$F,4, ),0)</f>
        <v>0</v>
      </c>
      <c r="Z35" s="13">
        <f>IFERROR(VLOOKUP($B35,[1]ноябрь!$B:$F,5, ),0)</f>
        <v>0</v>
      </c>
      <c r="AA35" s="13">
        <f>IFERROR(VLOOKUP($B35,[1]декабрь!$B:$F,4, ),0)</f>
        <v>0</v>
      </c>
      <c r="AB35" s="13">
        <f>IFERROR(VLOOKUP($B35,[1]декабрь!$B:$F,5, ),0)</f>
        <v>0</v>
      </c>
    </row>
    <row r="36" spans="1:28" x14ac:dyDescent="0.25">
      <c r="A36" s="14" t="s">
        <v>53</v>
      </c>
      <c r="B36" s="11" t="s">
        <v>53</v>
      </c>
      <c r="C36" s="12">
        <f>IFERROR(VLOOKUP($B36,[1]январь!$B:$F,3, ),0)-IFERROR(VLOOKUP($B36,[1]январь!$B:$F,2, ),0)</f>
        <v>0</v>
      </c>
      <c r="D36" s="12">
        <f>Таблица3[[#This Row],[Столбец30]]+IFERROR(F36,0)+IFERROR(H36,0)+IFERROR(J36,0)+IFERROR(L36,0)+IFERROR(N36,0)+IFERROR(P36,0)+IFERROR(R36,0)+IFERROR(T36,0)+IFERROR(V36,0)+IFERROR(X36,0)+IFERROR(Z36,0)+IFERROR(AB36,0)-IFERROR(AA36,0)-IFERROR(Y36,0)-IFERROR(W36,0)-IFERROR(U36,0)-IFERROR(S36,0)-IFERROR(Q36,0)-IFERROR(O36,0)-IFERROR(M36,0)-IFERROR(K36,0)-IFERROR(I36,0)-IFERROR(G36,0)-IFERROR(E36,0)</f>
        <v>0</v>
      </c>
      <c r="E36" s="13">
        <f>IFERROR(VLOOKUP($B36,[1]январь!$B:$F,4, ),0)</f>
        <v>0</v>
      </c>
      <c r="F36" s="13">
        <f>IFERROR(VLOOKUP($B36,[1]январь!$B:$F,5, ),0)</f>
        <v>0</v>
      </c>
      <c r="G36" s="13">
        <f>IFERROR(VLOOKUP($B36,[1]февраль!$B:$F,4, ),0)</f>
        <v>0</v>
      </c>
      <c r="H36" s="13">
        <f>IFERROR(VLOOKUP($B36,[1]февраль!$B:$F,5, ),0)</f>
        <v>0</v>
      </c>
      <c r="I36" s="13">
        <f>IFERROR(VLOOKUP($B36,[1]март!$B:$F,4, ),0)</f>
        <v>0</v>
      </c>
      <c r="J36" s="13">
        <f>IFERROR(VLOOKUP($B36,[1]март!$B:$F,5, ),0)</f>
        <v>0</v>
      </c>
      <c r="K36" s="13">
        <f>IFERROR(VLOOKUP($B36,[1]апрель!$B:$F,4, ),0)</f>
        <v>0</v>
      </c>
      <c r="L36" s="13">
        <f>IFERROR(VLOOKUP($B36,[1]апрель!$B:$F,5, ),0)</f>
        <v>0</v>
      </c>
      <c r="M36" s="13">
        <f>IFERROR(VLOOKUP($B36,[1]май!$B:$F,4, ),0)</f>
        <v>0</v>
      </c>
      <c r="N36" s="13">
        <f>IFERROR(VLOOKUP($B36,[1]май!$B:$F,5, ),0)</f>
        <v>0</v>
      </c>
      <c r="O36" s="13">
        <f>IFERROR(VLOOKUP($B36,[1]июнь!$B:$F,4, ),0)</f>
        <v>0</v>
      </c>
      <c r="P36" s="13">
        <f>IFERROR(VLOOKUP($B36,[1]июнь!$B:$F,5, ),0)</f>
        <v>0</v>
      </c>
      <c r="Q36" s="13">
        <f>IFERROR(VLOOKUP($B36,[1]июль!$B:$F,4, ),0)</f>
        <v>0</v>
      </c>
      <c r="R36" s="13">
        <f>IFERROR(VLOOKUP($B36,[1]июль!$B:$F,5, ),0)</f>
        <v>0</v>
      </c>
      <c r="S36" s="13">
        <f>IFERROR(VLOOKUP($B36,[1]август!$B:$F,4, ),0)</f>
        <v>0</v>
      </c>
      <c r="T36" s="13">
        <f>IFERROR(VLOOKUP($B36,[1]август!$B:$F,5, ),0)</f>
        <v>0</v>
      </c>
      <c r="U36" s="13">
        <f>IFERROR(VLOOKUP($B36,[1]сентябрь!$B:$F,4, ),0)</f>
        <v>0</v>
      </c>
      <c r="V36" s="13">
        <f>IFERROR(VLOOKUP($B36,[1]сентябрь!$B:$F,5, ),0)</f>
        <v>0</v>
      </c>
      <c r="W36" s="13">
        <f>IFERROR(VLOOKUP($B36,[1]октябрь!$B:$F,4, ),0)</f>
        <v>0</v>
      </c>
      <c r="X36" s="13">
        <f>IFERROR(VLOOKUP($B36,[1]октябрь!$B:$F,5, ),0)</f>
        <v>0</v>
      </c>
      <c r="Y36" s="13">
        <f>IFERROR(VLOOKUP($B36,[1]ноябрь!$B:$F,4, ),0)</f>
        <v>0</v>
      </c>
      <c r="Z36" s="13">
        <f>IFERROR(VLOOKUP($B36,[1]ноябрь!$B:$F,5, ),0)</f>
        <v>0</v>
      </c>
      <c r="AA36" s="13">
        <f>IFERROR(VLOOKUP($B36,[1]декабрь!$B:$F,4, ),0)</f>
        <v>0</v>
      </c>
      <c r="AB36" s="13">
        <f>IFERROR(VLOOKUP($B36,[1]декабрь!$B:$F,5, ),0)</f>
        <v>0</v>
      </c>
    </row>
    <row r="37" spans="1:28" x14ac:dyDescent="0.25">
      <c r="A37" s="10" t="s">
        <v>54</v>
      </c>
      <c r="B37" s="11" t="s">
        <v>54</v>
      </c>
      <c r="C37" s="12">
        <f>IFERROR(VLOOKUP($B37,[1]январь!$B:$F,3, ),0)-IFERROR(VLOOKUP($B37,[1]январь!$B:$F,2, ),0)</f>
        <v>62729.65</v>
      </c>
      <c r="D37" s="12">
        <f>Таблица3[[#This Row],[Столбец30]]+IFERROR(F37,0)+IFERROR(H37,0)+IFERROR(J37,0)+IFERROR(L37,0)+IFERROR(N37,0)+IFERROR(P37,0)+IFERROR(R37,0)+IFERROR(T37,0)+IFERROR(V37,0)+IFERROR(X37,0)+IFERROR(Z37,0)+IFERROR(AB37,0)-IFERROR(AA37,0)-IFERROR(Y37,0)-IFERROR(W37,0)-IFERROR(U37,0)-IFERROR(S37,0)-IFERROR(Q37,0)-IFERROR(O37,0)-IFERROR(M37,0)-IFERROR(K37,0)-IFERROR(I37,0)-IFERROR(G37,0)-IFERROR(E37,0)</f>
        <v>40000</v>
      </c>
      <c r="E37" s="13">
        <f>IFERROR(VLOOKUP($B37,[1]январь!$B:$F,4, ),0)</f>
        <v>22729.65</v>
      </c>
      <c r="F37" s="13">
        <f>IFERROR(VLOOKUP($B37,[1]январь!$B:$F,5, ),0)</f>
        <v>0</v>
      </c>
      <c r="G37" s="13">
        <f>IFERROR(VLOOKUP($B37,[1]февраль!$B:$F,4, ),0)</f>
        <v>0</v>
      </c>
      <c r="H37" s="13">
        <f>IFERROR(VLOOKUP($B37,[1]февраль!$B:$F,5, ),0)</f>
        <v>0</v>
      </c>
      <c r="I37" s="13">
        <f>IFERROR(VLOOKUP($B37,[1]март!$B:$F,4, ),0)</f>
        <v>0</v>
      </c>
      <c r="J37" s="13">
        <f>IFERROR(VLOOKUP($B37,[1]март!$B:$F,5, ),0)</f>
        <v>0</v>
      </c>
      <c r="K37" s="13">
        <f>IFERROR(VLOOKUP($B37,[1]апрель!$B:$F,4, ),0)</f>
        <v>0</v>
      </c>
      <c r="L37" s="13">
        <f>IFERROR(VLOOKUP($B37,[1]апрель!$B:$F,5, ),0)</f>
        <v>0</v>
      </c>
      <c r="M37" s="13">
        <f>IFERROR(VLOOKUP($B37,[1]май!$B:$F,4, ),0)</f>
        <v>0</v>
      </c>
      <c r="N37" s="13">
        <f>IFERROR(VLOOKUP($B37,[1]май!$B:$F,5, ),0)</f>
        <v>0</v>
      </c>
      <c r="O37" s="13">
        <f>IFERROR(VLOOKUP($B37,[1]июнь!$B:$F,4, ),0)</f>
        <v>0</v>
      </c>
      <c r="P37" s="13">
        <f>IFERROR(VLOOKUP($B37,[1]июнь!$B:$F,5, ),0)</f>
        <v>0</v>
      </c>
      <c r="Q37" s="13">
        <f>IFERROR(VLOOKUP($B37,[1]июль!$B:$F,4, ),0)</f>
        <v>0</v>
      </c>
      <c r="R37" s="13">
        <f>IFERROR(VLOOKUP($B37,[1]июль!$B:$F,5, ),0)</f>
        <v>0</v>
      </c>
      <c r="S37" s="13">
        <f>IFERROR(VLOOKUP($B37,[1]август!$B:$F,4, ),0)</f>
        <v>0</v>
      </c>
      <c r="T37" s="13">
        <f>IFERROR(VLOOKUP($B37,[1]август!$B:$F,5, ),0)</f>
        <v>0</v>
      </c>
      <c r="U37" s="13">
        <f>IFERROR(VLOOKUP($B37,[1]сентябрь!$B:$F,4, ),0)</f>
        <v>0</v>
      </c>
      <c r="V37" s="13">
        <f>IFERROR(VLOOKUP($B37,[1]сентябрь!$B:$F,5, ),0)</f>
        <v>0</v>
      </c>
      <c r="W37" s="13">
        <f>IFERROR(VLOOKUP($B37,[1]октябрь!$B:$F,4, ),0)</f>
        <v>0</v>
      </c>
      <c r="X37" s="13">
        <f>IFERROR(VLOOKUP($B37,[1]октябрь!$B:$F,5, ),0)</f>
        <v>0</v>
      </c>
      <c r="Y37" s="13">
        <f>IFERROR(VLOOKUP($B37,[1]ноябрь!$B:$F,4, ),0)</f>
        <v>0</v>
      </c>
      <c r="Z37" s="13">
        <f>IFERROR(VLOOKUP($B37,[1]ноябрь!$B:$F,5, ),0)</f>
        <v>0</v>
      </c>
      <c r="AA37" s="13">
        <f>IFERROR(VLOOKUP($B37,[1]декабрь!$B:$F,4, ),0)</f>
        <v>0</v>
      </c>
      <c r="AB37" s="13">
        <f>IFERROR(VLOOKUP($B37,[1]декабрь!$B:$F,5, ),0)</f>
        <v>0</v>
      </c>
    </row>
    <row r="38" spans="1:28" x14ac:dyDescent="0.25">
      <c r="A38" s="14" t="s">
        <v>55</v>
      </c>
      <c r="B38" s="11" t="s">
        <v>55</v>
      </c>
      <c r="C38" s="12">
        <f>IFERROR(VLOOKUP($B38,[1]январь!$B:$F,3, ),0)-IFERROR(VLOOKUP($B38,[1]январь!$B:$F,2, ),0)</f>
        <v>0</v>
      </c>
      <c r="D38" s="12">
        <f>Таблица3[[#This Row],[Столбец30]]+IFERROR(F38,0)+IFERROR(H38,0)+IFERROR(J38,0)+IFERROR(L38,0)+IFERROR(N38,0)+IFERROR(P38,0)+IFERROR(R38,0)+IFERROR(T38,0)+IFERROR(V38,0)+IFERROR(X38,0)+IFERROR(Z38,0)+IFERROR(AB38,0)-IFERROR(AA38,0)-IFERROR(Y38,0)-IFERROR(W38,0)-IFERROR(U38,0)-IFERROR(S38,0)-IFERROR(Q38,0)-IFERROR(O38,0)-IFERROR(M38,0)-IFERROR(K38,0)-IFERROR(I38,0)-IFERROR(G38,0)-IFERROR(E38,0)</f>
        <v>0</v>
      </c>
      <c r="E38" s="13">
        <f>IFERROR(VLOOKUP($B38,[1]январь!$B:$F,4, ),0)</f>
        <v>0</v>
      </c>
      <c r="F38" s="13">
        <f>IFERROR(VLOOKUP($B38,[1]январь!$B:$F,5, ),0)</f>
        <v>0</v>
      </c>
      <c r="G38" s="13">
        <f>IFERROR(VLOOKUP($B38,[1]февраль!$B:$F,4, ),0)</f>
        <v>0</v>
      </c>
      <c r="H38" s="13">
        <f>IFERROR(VLOOKUP($B38,[1]февраль!$B:$F,5, ),0)</f>
        <v>0</v>
      </c>
      <c r="I38" s="13">
        <f>IFERROR(VLOOKUP($B38,[1]март!$B:$F,4, ),0)</f>
        <v>0</v>
      </c>
      <c r="J38" s="13">
        <f>IFERROR(VLOOKUP($B38,[1]март!$B:$F,5, ),0)</f>
        <v>0</v>
      </c>
      <c r="K38" s="13">
        <f>IFERROR(VLOOKUP($B38,[1]апрель!$B:$F,4, ),0)</f>
        <v>0</v>
      </c>
      <c r="L38" s="13">
        <f>IFERROR(VLOOKUP($B38,[1]апрель!$B:$F,5, ),0)</f>
        <v>0</v>
      </c>
      <c r="M38" s="13">
        <f>IFERROR(VLOOKUP($B38,[1]май!$B:$F,4, ),0)</f>
        <v>0</v>
      </c>
      <c r="N38" s="13">
        <f>IFERROR(VLOOKUP($B38,[1]май!$B:$F,5, ),0)</f>
        <v>0</v>
      </c>
      <c r="O38" s="13">
        <f>IFERROR(VLOOKUP($B38,[1]июнь!$B:$F,4, ),0)</f>
        <v>0</v>
      </c>
      <c r="P38" s="13">
        <f>IFERROR(VLOOKUP($B38,[1]июнь!$B:$F,5, ),0)</f>
        <v>0</v>
      </c>
      <c r="Q38" s="13">
        <f>IFERROR(VLOOKUP($B38,[1]июль!$B:$F,4, ),0)</f>
        <v>0</v>
      </c>
      <c r="R38" s="13">
        <f>IFERROR(VLOOKUP($B38,[1]июль!$B:$F,5, ),0)</f>
        <v>0</v>
      </c>
      <c r="S38" s="13">
        <f>IFERROR(VLOOKUP($B38,[1]август!$B:$F,4, ),0)</f>
        <v>0</v>
      </c>
      <c r="T38" s="13">
        <f>IFERROR(VLOOKUP($B38,[1]август!$B:$F,5, ),0)</f>
        <v>0</v>
      </c>
      <c r="U38" s="13">
        <f>IFERROR(VLOOKUP($B38,[1]сентябрь!$B:$F,4, ),0)</f>
        <v>0</v>
      </c>
      <c r="V38" s="13">
        <f>IFERROR(VLOOKUP($B38,[1]сентябрь!$B:$F,5, ),0)</f>
        <v>0</v>
      </c>
      <c r="W38" s="13">
        <f>IFERROR(VLOOKUP($B38,[1]октябрь!$B:$F,4, ),0)</f>
        <v>0</v>
      </c>
      <c r="X38" s="13">
        <f>IFERROR(VLOOKUP($B38,[1]октябрь!$B:$F,5, ),0)</f>
        <v>0</v>
      </c>
      <c r="Y38" s="13">
        <f>IFERROR(VLOOKUP($B38,[1]ноябрь!$B:$F,4, ),0)</f>
        <v>0</v>
      </c>
      <c r="Z38" s="13">
        <f>IFERROR(VLOOKUP($B38,[1]ноябрь!$B:$F,5, ),0)</f>
        <v>0</v>
      </c>
      <c r="AA38" s="13">
        <f>IFERROR(VLOOKUP($B38,[1]декабрь!$B:$F,4, ),0)</f>
        <v>0</v>
      </c>
      <c r="AB38" s="13">
        <f>IFERROR(VLOOKUP($B38,[1]декабрь!$B:$F,5, ),0)</f>
        <v>0</v>
      </c>
    </row>
    <row r="39" spans="1:28" x14ac:dyDescent="0.25">
      <c r="A39" s="10" t="s">
        <v>56</v>
      </c>
      <c r="B39" s="11" t="s">
        <v>56</v>
      </c>
      <c r="C39" s="12">
        <f>IFERROR(VLOOKUP($B39,[1]январь!$B:$F,3, ),0)-IFERROR(VLOOKUP($B39,[1]январь!$B:$F,2, ),0)</f>
        <v>-12624.87</v>
      </c>
      <c r="D39" s="12">
        <f>Таблица3[[#This Row],[Столбец30]]+IFERROR(F39,0)+IFERROR(H39,0)+IFERROR(J39,0)+IFERROR(L39,0)+IFERROR(N39,0)+IFERROR(P39,0)+IFERROR(R39,0)+IFERROR(T39,0)+IFERROR(V39,0)+IFERROR(X39,0)+IFERROR(Z39,0)+IFERROR(AB39,0)-IFERROR(AA39,0)-IFERROR(Y39,0)-IFERROR(W39,0)-IFERROR(U39,0)-IFERROR(S39,0)-IFERROR(Q39,0)-IFERROR(O39,0)-IFERROR(M39,0)-IFERROR(K39,0)-IFERROR(I39,0)-IFERROR(G39,0)-IFERROR(E39,0)</f>
        <v>-12624.87</v>
      </c>
      <c r="E39" s="13">
        <f>IFERROR(VLOOKUP($B39,[1]январь!$B:$F,4, ),0)</f>
        <v>0</v>
      </c>
      <c r="F39" s="13">
        <f>IFERROR(VLOOKUP($B39,[1]январь!$B:$F,5, ),0)</f>
        <v>0</v>
      </c>
      <c r="G39" s="13">
        <f>IFERROR(VLOOKUP($B39,[1]февраль!$B:$F,4, ),0)</f>
        <v>0</v>
      </c>
      <c r="H39" s="13">
        <f>IFERROR(VLOOKUP($B39,[1]февраль!$B:$F,5, ),0)</f>
        <v>0</v>
      </c>
      <c r="I39" s="13">
        <f>IFERROR(VLOOKUP($B39,[1]март!$B:$F,4, ),0)</f>
        <v>0</v>
      </c>
      <c r="J39" s="13">
        <f>IFERROR(VLOOKUP($B39,[1]март!$B:$F,5, ),0)</f>
        <v>0</v>
      </c>
      <c r="K39" s="13">
        <f>IFERROR(VLOOKUP($B39,[1]апрель!$B:$F,4, ),0)</f>
        <v>0</v>
      </c>
      <c r="L39" s="13">
        <f>IFERROR(VLOOKUP($B39,[1]апрель!$B:$F,5, ),0)</f>
        <v>0</v>
      </c>
      <c r="M39" s="13">
        <f>IFERROR(VLOOKUP($B39,[1]май!$B:$F,4, ),0)</f>
        <v>0</v>
      </c>
      <c r="N39" s="13">
        <f>IFERROR(VLOOKUP($B39,[1]май!$B:$F,5, ),0)</f>
        <v>0</v>
      </c>
      <c r="O39" s="13">
        <f>IFERROR(VLOOKUP($B39,[1]июнь!$B:$F,4, ),0)</f>
        <v>0</v>
      </c>
      <c r="P39" s="13">
        <f>IFERROR(VLOOKUP($B39,[1]июнь!$B:$F,5, ),0)</f>
        <v>0</v>
      </c>
      <c r="Q39" s="13">
        <f>IFERROR(VLOOKUP($B39,[1]июль!$B:$F,4, ),0)</f>
        <v>0</v>
      </c>
      <c r="R39" s="13">
        <f>IFERROR(VLOOKUP($B39,[1]июль!$B:$F,5, ),0)</f>
        <v>0</v>
      </c>
      <c r="S39" s="13">
        <f>IFERROR(VLOOKUP($B39,[1]август!$B:$F,4, ),0)</f>
        <v>0</v>
      </c>
      <c r="T39" s="13">
        <f>IFERROR(VLOOKUP($B39,[1]август!$B:$F,5, ),0)</f>
        <v>0</v>
      </c>
      <c r="U39" s="13">
        <f>IFERROR(VLOOKUP($B39,[1]сентябрь!$B:$F,4, ),0)</f>
        <v>0</v>
      </c>
      <c r="V39" s="13">
        <f>IFERROR(VLOOKUP($B39,[1]сентябрь!$B:$F,5, ),0)</f>
        <v>0</v>
      </c>
      <c r="W39" s="13">
        <f>IFERROR(VLOOKUP($B39,[1]октябрь!$B:$F,4, ),0)</f>
        <v>0</v>
      </c>
      <c r="X39" s="13">
        <f>IFERROR(VLOOKUP($B39,[1]октябрь!$B:$F,5, ),0)</f>
        <v>0</v>
      </c>
      <c r="Y39" s="13">
        <f>IFERROR(VLOOKUP($B39,[1]ноябрь!$B:$F,4, ),0)</f>
        <v>0</v>
      </c>
      <c r="Z39" s="13">
        <f>IFERROR(VLOOKUP($B39,[1]ноябрь!$B:$F,5, ),0)</f>
        <v>0</v>
      </c>
      <c r="AA39" s="13">
        <f>IFERROR(VLOOKUP($B39,[1]декабрь!$B:$F,4, ),0)</f>
        <v>0</v>
      </c>
      <c r="AB39" s="13">
        <f>IFERROR(VLOOKUP($B39,[1]декабрь!$B:$F,5, ),0)</f>
        <v>0</v>
      </c>
    </row>
    <row r="40" spans="1:28" x14ac:dyDescent="0.25">
      <c r="A40" s="14" t="s">
        <v>57</v>
      </c>
      <c r="B40" s="11" t="s">
        <v>57</v>
      </c>
      <c r="C40" s="12">
        <f>IFERROR(VLOOKUP($B40,[1]январь!$B:$F,3, ),0)-IFERROR(VLOOKUP($B40,[1]январь!$B:$F,2, ),0)</f>
        <v>29881.94</v>
      </c>
      <c r="D40" s="12">
        <f>Таблица3[[#This Row],[Столбец30]]+IFERROR(F40,0)+IFERROR(H40,0)+IFERROR(J40,0)+IFERROR(L40,0)+IFERROR(N40,0)+IFERROR(P40,0)+IFERROR(R40,0)+IFERROR(T40,0)+IFERROR(V40,0)+IFERROR(X40,0)+IFERROR(Z40,0)+IFERROR(AB40,0)-IFERROR(AA40,0)-IFERROR(Y40,0)-IFERROR(W40,0)-IFERROR(U40,0)-IFERROR(S40,0)-IFERROR(Q40,0)-IFERROR(O40,0)-IFERROR(M40,0)-IFERROR(K40,0)-IFERROR(I40,0)-IFERROR(G40,0)-IFERROR(E40,0)</f>
        <v>29881.94</v>
      </c>
      <c r="E40" s="13">
        <f>IFERROR(VLOOKUP($B40,[1]январь!$B:$F,4, ),0)</f>
        <v>0</v>
      </c>
      <c r="F40" s="13">
        <f>IFERROR(VLOOKUP($B40,[1]январь!$B:$F,5, ),0)</f>
        <v>0</v>
      </c>
      <c r="G40" s="13">
        <f>IFERROR(VLOOKUP($B40,[1]февраль!$B:$F,4, ),0)</f>
        <v>0</v>
      </c>
      <c r="H40" s="13">
        <f>IFERROR(VLOOKUP($B40,[1]февраль!$B:$F,5, ),0)</f>
        <v>0</v>
      </c>
      <c r="I40" s="13">
        <f>IFERROR(VLOOKUP($B40,[1]март!$B:$F,4, ),0)</f>
        <v>0</v>
      </c>
      <c r="J40" s="13">
        <f>IFERROR(VLOOKUP($B40,[1]март!$B:$F,5, ),0)</f>
        <v>0</v>
      </c>
      <c r="K40" s="13">
        <f>IFERROR(VLOOKUP($B40,[1]апрель!$B:$F,4, ),0)</f>
        <v>0</v>
      </c>
      <c r="L40" s="13">
        <f>IFERROR(VLOOKUP($B40,[1]апрель!$B:$F,5, ),0)</f>
        <v>0</v>
      </c>
      <c r="M40" s="13">
        <f>IFERROR(VLOOKUP($B40,[1]май!$B:$F,4, ),0)</f>
        <v>0</v>
      </c>
      <c r="N40" s="13">
        <f>IFERROR(VLOOKUP($B40,[1]май!$B:$F,5, ),0)</f>
        <v>0</v>
      </c>
      <c r="O40" s="13">
        <f>IFERROR(VLOOKUP($B40,[1]июнь!$B:$F,4, ),0)</f>
        <v>0</v>
      </c>
      <c r="P40" s="13">
        <f>IFERROR(VLOOKUP($B40,[1]июнь!$B:$F,5, ),0)</f>
        <v>0</v>
      </c>
      <c r="Q40" s="13">
        <f>IFERROR(VLOOKUP($B40,[1]июль!$B:$F,4, ),0)</f>
        <v>0</v>
      </c>
      <c r="R40" s="13">
        <f>IFERROR(VLOOKUP($B40,[1]июль!$B:$F,5, ),0)</f>
        <v>0</v>
      </c>
      <c r="S40" s="13">
        <f>IFERROR(VLOOKUP($B40,[1]август!$B:$F,4, ),0)</f>
        <v>0</v>
      </c>
      <c r="T40" s="13">
        <f>IFERROR(VLOOKUP($B40,[1]август!$B:$F,5, ),0)</f>
        <v>0</v>
      </c>
      <c r="U40" s="13">
        <f>IFERROR(VLOOKUP($B40,[1]сентябрь!$B:$F,4, ),0)</f>
        <v>0</v>
      </c>
      <c r="V40" s="13">
        <f>IFERROR(VLOOKUP($B40,[1]сентябрь!$B:$F,5, ),0)</f>
        <v>0</v>
      </c>
      <c r="W40" s="13">
        <f>IFERROR(VLOOKUP($B40,[1]октябрь!$B:$F,4, ),0)</f>
        <v>0</v>
      </c>
      <c r="X40" s="13">
        <f>IFERROR(VLOOKUP($B40,[1]октябрь!$B:$F,5, ),0)</f>
        <v>0</v>
      </c>
      <c r="Y40" s="13">
        <f>IFERROR(VLOOKUP($B40,[1]ноябрь!$B:$F,4, ),0)</f>
        <v>0</v>
      </c>
      <c r="Z40" s="13">
        <f>IFERROR(VLOOKUP($B40,[1]ноябрь!$B:$F,5, ),0)</f>
        <v>0</v>
      </c>
      <c r="AA40" s="13">
        <f>IFERROR(VLOOKUP($B40,[1]декабрь!$B:$F,4, ),0)</f>
        <v>0</v>
      </c>
      <c r="AB40" s="13">
        <f>IFERROR(VLOOKUP($B40,[1]декабрь!$B:$F,5, ),0)</f>
        <v>0</v>
      </c>
    </row>
    <row r="41" spans="1:28" x14ac:dyDescent="0.25">
      <c r="A41" s="10" t="s">
        <v>58</v>
      </c>
      <c r="B41" s="11" t="s">
        <v>58</v>
      </c>
      <c r="C41" s="12">
        <f>IFERROR(VLOOKUP($B41,[1]январь!$B:$F,3, ),0)-IFERROR(VLOOKUP($B41,[1]январь!$B:$F,2, ),0)</f>
        <v>-379.95</v>
      </c>
      <c r="D41" s="12">
        <f>Таблица3[[#This Row],[Столбец30]]+IFERROR(F41,0)+IFERROR(H41,0)+IFERROR(J41,0)+IFERROR(L41,0)+IFERROR(N41,0)+IFERROR(P41,0)+IFERROR(R41,0)+IFERROR(T41,0)+IFERROR(V41,0)+IFERROR(X41,0)+IFERROR(Z41,0)+IFERROR(AB41,0)-IFERROR(AA41,0)-IFERROR(Y41,0)-IFERROR(W41,0)-IFERROR(U41,0)-IFERROR(S41,0)-IFERROR(Q41,0)-IFERROR(O41,0)-IFERROR(M41,0)-IFERROR(K41,0)-IFERROR(I41,0)-IFERROR(G41,0)-IFERROR(E41,0)</f>
        <v>-379.95</v>
      </c>
      <c r="E41" s="13">
        <f>IFERROR(VLOOKUP($B41,[1]январь!$B:$F,4, ),0)</f>
        <v>0</v>
      </c>
      <c r="F41" s="13">
        <f>IFERROR(VLOOKUP($B41,[1]январь!$B:$F,5, ),0)</f>
        <v>0</v>
      </c>
      <c r="G41" s="13">
        <f>IFERROR(VLOOKUP($B41,[1]февраль!$B:$F,4, ),0)</f>
        <v>0</v>
      </c>
      <c r="H41" s="13">
        <f>IFERROR(VLOOKUP($B41,[1]февраль!$B:$F,5, ),0)</f>
        <v>0</v>
      </c>
      <c r="I41" s="13">
        <f>IFERROR(VLOOKUP($B41,[1]март!$B:$F,4, ),0)</f>
        <v>0</v>
      </c>
      <c r="J41" s="13">
        <f>IFERROR(VLOOKUP($B41,[1]март!$B:$F,5, ),0)</f>
        <v>0</v>
      </c>
      <c r="K41" s="13">
        <f>IFERROR(VLOOKUP($B41,[1]апрель!$B:$F,4, ),0)</f>
        <v>0</v>
      </c>
      <c r="L41" s="13">
        <f>IFERROR(VLOOKUP($B41,[1]апрель!$B:$F,5, ),0)</f>
        <v>0</v>
      </c>
      <c r="M41" s="13">
        <f>IFERROR(VLOOKUP($B41,[1]май!$B:$F,4, ),0)</f>
        <v>0</v>
      </c>
      <c r="N41" s="13">
        <f>IFERROR(VLOOKUP($B41,[1]май!$B:$F,5, ),0)</f>
        <v>0</v>
      </c>
      <c r="O41" s="13">
        <f>IFERROR(VLOOKUP($B41,[1]июнь!$B:$F,4, ),0)</f>
        <v>0</v>
      </c>
      <c r="P41" s="13">
        <f>IFERROR(VLOOKUP($B41,[1]июнь!$B:$F,5, ),0)</f>
        <v>0</v>
      </c>
      <c r="Q41" s="13">
        <f>IFERROR(VLOOKUP($B41,[1]июль!$B:$F,4, ),0)</f>
        <v>0</v>
      </c>
      <c r="R41" s="13">
        <f>IFERROR(VLOOKUP($B41,[1]июль!$B:$F,5, ),0)</f>
        <v>0</v>
      </c>
      <c r="S41" s="13">
        <f>IFERROR(VLOOKUP($B41,[1]август!$B:$F,4, ),0)</f>
        <v>0</v>
      </c>
      <c r="T41" s="13">
        <f>IFERROR(VLOOKUP($B41,[1]август!$B:$F,5, ),0)</f>
        <v>0</v>
      </c>
      <c r="U41" s="13">
        <f>IFERROR(VLOOKUP($B41,[1]сентябрь!$B:$F,4, ),0)</f>
        <v>0</v>
      </c>
      <c r="V41" s="13">
        <f>IFERROR(VLOOKUP($B41,[1]сентябрь!$B:$F,5, ),0)</f>
        <v>0</v>
      </c>
      <c r="W41" s="13">
        <f>IFERROR(VLOOKUP($B41,[1]октябрь!$B:$F,4, ),0)</f>
        <v>0</v>
      </c>
      <c r="X41" s="13">
        <f>IFERROR(VLOOKUP($B41,[1]октябрь!$B:$F,5, ),0)</f>
        <v>0</v>
      </c>
      <c r="Y41" s="13">
        <f>IFERROR(VLOOKUP($B41,[1]ноябрь!$B:$F,4, ),0)</f>
        <v>0</v>
      </c>
      <c r="Z41" s="13">
        <f>IFERROR(VLOOKUP($B41,[1]ноябрь!$B:$F,5, ),0)</f>
        <v>0</v>
      </c>
      <c r="AA41" s="13">
        <f>IFERROR(VLOOKUP($B41,[1]декабрь!$B:$F,4, ),0)</f>
        <v>0</v>
      </c>
      <c r="AB41" s="13">
        <f>IFERROR(VLOOKUP($B41,[1]декабрь!$B:$F,5, ),0)</f>
        <v>0</v>
      </c>
    </row>
    <row r="42" spans="1:28" x14ac:dyDescent="0.25">
      <c r="A42" s="14" t="s">
        <v>59</v>
      </c>
      <c r="B42" s="11" t="s">
        <v>59</v>
      </c>
      <c r="C42" s="12">
        <f>IFERROR(VLOOKUP($B42,[1]январь!$B:$F,3, ),0)-IFERROR(VLOOKUP($B42,[1]январь!$B:$F,2, ),0)</f>
        <v>1806.19</v>
      </c>
      <c r="D42" s="12">
        <f>Таблица3[[#This Row],[Столбец30]]+IFERROR(F42,0)+IFERROR(H42,0)+IFERROR(J42,0)+IFERROR(L42,0)+IFERROR(N42,0)+IFERROR(P42,0)+IFERROR(R42,0)+IFERROR(T42,0)+IFERROR(V42,0)+IFERROR(X42,0)+IFERROR(Z42,0)+IFERROR(AB42,0)-IFERROR(AA42,0)-IFERROR(Y42,0)-IFERROR(W42,0)-IFERROR(U42,0)-IFERROR(S42,0)-IFERROR(Q42,0)-IFERROR(O42,0)-IFERROR(M42,0)-IFERROR(K42,0)-IFERROR(I42,0)-IFERROR(G42,0)-IFERROR(E42,0)</f>
        <v>1806.19</v>
      </c>
      <c r="E42" s="13">
        <f>IFERROR(VLOOKUP($B42,[1]январь!$B:$F,4, ),0)</f>
        <v>0</v>
      </c>
      <c r="F42" s="13">
        <f>IFERROR(VLOOKUP($B42,[1]январь!$B:$F,5, ),0)</f>
        <v>0</v>
      </c>
      <c r="G42" s="13">
        <f>IFERROR(VLOOKUP($B42,[1]февраль!$B:$F,4, ),0)</f>
        <v>0</v>
      </c>
      <c r="H42" s="13">
        <f>IFERROR(VLOOKUP($B42,[1]февраль!$B:$F,5, ),0)</f>
        <v>0</v>
      </c>
      <c r="I42" s="13">
        <f>IFERROR(VLOOKUP($B42,[1]март!$B:$F,4, ),0)</f>
        <v>0</v>
      </c>
      <c r="J42" s="13">
        <f>IFERROR(VLOOKUP($B42,[1]март!$B:$F,5, ),0)</f>
        <v>0</v>
      </c>
      <c r="K42" s="13">
        <f>IFERROR(VLOOKUP($B42,[1]апрель!$B:$F,4, ),0)</f>
        <v>0</v>
      </c>
      <c r="L42" s="13">
        <f>IFERROR(VLOOKUP($B42,[1]апрель!$B:$F,5, ),0)</f>
        <v>0</v>
      </c>
      <c r="M42" s="13">
        <f>IFERROR(VLOOKUP($B42,[1]май!$B:$F,4, ),0)</f>
        <v>0</v>
      </c>
      <c r="N42" s="13">
        <f>IFERROR(VLOOKUP($B42,[1]май!$B:$F,5, ),0)</f>
        <v>0</v>
      </c>
      <c r="O42" s="13">
        <f>IFERROR(VLOOKUP($B42,[1]июнь!$B:$F,4, ),0)</f>
        <v>0</v>
      </c>
      <c r="P42" s="13">
        <f>IFERROR(VLOOKUP($B42,[1]июнь!$B:$F,5, ),0)</f>
        <v>0</v>
      </c>
      <c r="Q42" s="13">
        <f>IFERROR(VLOOKUP($B42,[1]июль!$B:$F,4, ),0)</f>
        <v>0</v>
      </c>
      <c r="R42" s="13">
        <f>IFERROR(VLOOKUP($B42,[1]июль!$B:$F,5, ),0)</f>
        <v>0</v>
      </c>
      <c r="S42" s="13">
        <f>IFERROR(VLOOKUP($B42,[1]август!$B:$F,4, ),0)</f>
        <v>0</v>
      </c>
      <c r="T42" s="13">
        <f>IFERROR(VLOOKUP($B42,[1]август!$B:$F,5, ),0)</f>
        <v>0</v>
      </c>
      <c r="U42" s="13">
        <f>IFERROR(VLOOKUP($B42,[1]сентябрь!$B:$F,4, ),0)</f>
        <v>0</v>
      </c>
      <c r="V42" s="13">
        <f>IFERROR(VLOOKUP($B42,[1]сентябрь!$B:$F,5, ),0)</f>
        <v>0</v>
      </c>
      <c r="W42" s="13">
        <f>IFERROR(VLOOKUP($B42,[1]октябрь!$B:$F,4, ),0)</f>
        <v>0</v>
      </c>
      <c r="X42" s="13">
        <f>IFERROR(VLOOKUP($B42,[1]октябрь!$B:$F,5, ),0)</f>
        <v>0</v>
      </c>
      <c r="Y42" s="13">
        <f>IFERROR(VLOOKUP($B42,[1]ноябрь!$B:$F,4, ),0)</f>
        <v>0</v>
      </c>
      <c r="Z42" s="13">
        <f>IFERROR(VLOOKUP($B42,[1]ноябрь!$B:$F,5, ),0)</f>
        <v>0</v>
      </c>
      <c r="AA42" s="13">
        <f>IFERROR(VLOOKUP($B42,[1]декабрь!$B:$F,4, ),0)</f>
        <v>0</v>
      </c>
      <c r="AB42" s="13">
        <f>IFERROR(VLOOKUP($B42,[1]декабрь!$B:$F,5, ),0)</f>
        <v>0</v>
      </c>
    </row>
    <row r="43" spans="1:28" x14ac:dyDescent="0.25">
      <c r="A43" s="10" t="s">
        <v>60</v>
      </c>
      <c r="B43" s="11" t="s">
        <v>60</v>
      </c>
      <c r="C43" s="12">
        <f>IFERROR(VLOOKUP($B43,[1]январь!$B:$F,3, ),0)-IFERROR(VLOOKUP($B43,[1]январь!$B:$F,2, ),0)</f>
        <v>59.88</v>
      </c>
      <c r="D43" s="12">
        <f>Таблица3[[#This Row],[Столбец30]]+IFERROR(F43,0)+IFERROR(H43,0)+IFERROR(J43,0)+IFERROR(L43,0)+IFERROR(N43,0)+IFERROR(P43,0)+IFERROR(R43,0)+IFERROR(T43,0)+IFERROR(V43,0)+IFERROR(X43,0)+IFERROR(Z43,0)+IFERROR(AB43,0)-IFERROR(AA43,0)-IFERROR(Y43,0)-IFERROR(W43,0)-IFERROR(U43,0)-IFERROR(S43,0)-IFERROR(Q43,0)-IFERROR(O43,0)-IFERROR(M43,0)-IFERROR(K43,0)-IFERROR(I43,0)-IFERROR(G43,0)-IFERROR(E43,0)</f>
        <v>59.88</v>
      </c>
      <c r="E43" s="13">
        <f>IFERROR(VLOOKUP($B43,[1]январь!$B:$F,4, ),0)</f>
        <v>0</v>
      </c>
      <c r="F43" s="13">
        <f>IFERROR(VLOOKUP($B43,[1]январь!$B:$F,5, ),0)</f>
        <v>0</v>
      </c>
      <c r="G43" s="13">
        <f>IFERROR(VLOOKUP($B43,[1]февраль!$B:$F,4, ),0)</f>
        <v>0</v>
      </c>
      <c r="H43" s="13">
        <f>IFERROR(VLOOKUP($B43,[1]февраль!$B:$F,5, ),0)</f>
        <v>0</v>
      </c>
      <c r="I43" s="13">
        <f>IFERROR(VLOOKUP($B43,[1]март!$B:$F,4, ),0)</f>
        <v>0</v>
      </c>
      <c r="J43" s="13">
        <f>IFERROR(VLOOKUP($B43,[1]март!$B:$F,5, ),0)</f>
        <v>0</v>
      </c>
      <c r="K43" s="13">
        <f>IFERROR(VLOOKUP($B43,[1]апрель!$B:$F,4, ),0)</f>
        <v>0</v>
      </c>
      <c r="L43" s="13">
        <f>IFERROR(VLOOKUP($B43,[1]апрель!$B:$F,5, ),0)</f>
        <v>0</v>
      </c>
      <c r="M43" s="13">
        <f>IFERROR(VLOOKUP($B43,[1]май!$B:$F,4, ),0)</f>
        <v>0</v>
      </c>
      <c r="N43" s="13">
        <f>IFERROR(VLOOKUP($B43,[1]май!$B:$F,5, ),0)</f>
        <v>0</v>
      </c>
      <c r="O43" s="13">
        <f>IFERROR(VLOOKUP($B43,[1]июнь!$B:$F,4, ),0)</f>
        <v>0</v>
      </c>
      <c r="P43" s="13">
        <f>IFERROR(VLOOKUP($B43,[1]июнь!$B:$F,5, ),0)</f>
        <v>0</v>
      </c>
      <c r="Q43" s="13">
        <f>IFERROR(VLOOKUP($B43,[1]июль!$B:$F,4, ),0)</f>
        <v>0</v>
      </c>
      <c r="R43" s="13">
        <f>IFERROR(VLOOKUP($B43,[1]июль!$B:$F,5, ),0)</f>
        <v>0</v>
      </c>
      <c r="S43" s="13">
        <f>IFERROR(VLOOKUP($B43,[1]август!$B:$F,4, ),0)</f>
        <v>0</v>
      </c>
      <c r="T43" s="13">
        <f>IFERROR(VLOOKUP($B43,[1]август!$B:$F,5, ),0)</f>
        <v>0</v>
      </c>
      <c r="U43" s="13">
        <f>IFERROR(VLOOKUP($B43,[1]сентябрь!$B:$F,4, ),0)</f>
        <v>0</v>
      </c>
      <c r="V43" s="13">
        <f>IFERROR(VLOOKUP($B43,[1]сентябрь!$B:$F,5, ),0)</f>
        <v>0</v>
      </c>
      <c r="W43" s="13">
        <f>IFERROR(VLOOKUP($B43,[1]октябрь!$B:$F,4, ),0)</f>
        <v>0</v>
      </c>
      <c r="X43" s="13">
        <f>IFERROR(VLOOKUP($B43,[1]октябрь!$B:$F,5, ),0)</f>
        <v>0</v>
      </c>
      <c r="Y43" s="13">
        <f>IFERROR(VLOOKUP($B43,[1]ноябрь!$B:$F,4, ),0)</f>
        <v>0</v>
      </c>
      <c r="Z43" s="13">
        <f>IFERROR(VLOOKUP($B43,[1]ноябрь!$B:$F,5, ),0)</f>
        <v>0</v>
      </c>
      <c r="AA43" s="13">
        <f>IFERROR(VLOOKUP($B43,[1]декабрь!$B:$F,4, ),0)</f>
        <v>0</v>
      </c>
      <c r="AB43" s="13">
        <f>IFERROR(VLOOKUP($B43,[1]декабрь!$B:$F,5, ),0)</f>
        <v>0</v>
      </c>
    </row>
    <row r="44" spans="1:28" x14ac:dyDescent="0.25">
      <c r="A44" s="14" t="s">
        <v>61</v>
      </c>
      <c r="B44" s="11" t="s">
        <v>61</v>
      </c>
      <c r="C44" s="12">
        <f>IFERROR(VLOOKUP($B44,[1]январь!$B:$F,3, ),0)-IFERROR(VLOOKUP($B44,[1]январь!$B:$F,2, ),0)</f>
        <v>0</v>
      </c>
      <c r="D44" s="12">
        <f>Таблица3[[#This Row],[Столбец30]]+IFERROR(F44,0)+IFERROR(H44,0)+IFERROR(J44,0)+IFERROR(L44,0)+IFERROR(N44,0)+IFERROR(P44,0)+IFERROR(R44,0)+IFERROR(T44,0)+IFERROR(V44,0)+IFERROR(X44,0)+IFERROR(Z44,0)+IFERROR(AB44,0)-IFERROR(AA44,0)-IFERROR(Y44,0)-IFERROR(W44,0)-IFERROR(U44,0)-IFERROR(S44,0)-IFERROR(Q44,0)-IFERROR(O44,0)-IFERROR(M44,0)-IFERROR(K44,0)-IFERROR(I44,0)-IFERROR(G44,0)-IFERROR(E44,0)</f>
        <v>0</v>
      </c>
      <c r="E44" s="13">
        <f>IFERROR(VLOOKUP($B44,[1]январь!$B:$F,4, ),0)</f>
        <v>0</v>
      </c>
      <c r="F44" s="13">
        <f>IFERROR(VLOOKUP($B44,[1]январь!$B:$F,5, ),0)</f>
        <v>0</v>
      </c>
      <c r="G44" s="13">
        <f>IFERROR(VLOOKUP($B44,[1]февраль!$B:$F,4, ),0)</f>
        <v>0</v>
      </c>
      <c r="H44" s="13">
        <f>IFERROR(VLOOKUP($B44,[1]февраль!$B:$F,5, ),0)</f>
        <v>0</v>
      </c>
      <c r="I44" s="13">
        <f>IFERROR(VLOOKUP($B44,[1]март!$B:$F,4, ),0)</f>
        <v>0</v>
      </c>
      <c r="J44" s="13">
        <f>IFERROR(VLOOKUP($B44,[1]март!$B:$F,5, ),0)</f>
        <v>0</v>
      </c>
      <c r="K44" s="13">
        <f>IFERROR(VLOOKUP($B44,[1]апрель!$B:$F,4, ),0)</f>
        <v>0</v>
      </c>
      <c r="L44" s="13">
        <f>IFERROR(VLOOKUP($B44,[1]апрель!$B:$F,5, ),0)</f>
        <v>0</v>
      </c>
      <c r="M44" s="13">
        <f>IFERROR(VLOOKUP($B44,[1]май!$B:$F,4, ),0)</f>
        <v>0</v>
      </c>
      <c r="N44" s="13">
        <f>IFERROR(VLOOKUP($B44,[1]май!$B:$F,5, ),0)</f>
        <v>0</v>
      </c>
      <c r="O44" s="13">
        <f>IFERROR(VLOOKUP($B44,[1]июнь!$B:$F,4, ),0)</f>
        <v>0</v>
      </c>
      <c r="P44" s="13">
        <f>IFERROR(VLOOKUP($B44,[1]июнь!$B:$F,5, ),0)</f>
        <v>0</v>
      </c>
      <c r="Q44" s="13">
        <f>IFERROR(VLOOKUP($B44,[1]июль!$B:$F,4, ),0)</f>
        <v>0</v>
      </c>
      <c r="R44" s="13">
        <f>IFERROR(VLOOKUP($B44,[1]июль!$B:$F,5, ),0)</f>
        <v>0</v>
      </c>
      <c r="S44" s="13">
        <f>IFERROR(VLOOKUP($B44,[1]август!$B:$F,4, ),0)</f>
        <v>0</v>
      </c>
      <c r="T44" s="13">
        <f>IFERROR(VLOOKUP($B44,[1]август!$B:$F,5, ),0)</f>
        <v>0</v>
      </c>
      <c r="U44" s="13">
        <f>IFERROR(VLOOKUP($B44,[1]сентябрь!$B:$F,4, ),0)</f>
        <v>0</v>
      </c>
      <c r="V44" s="13">
        <f>IFERROR(VLOOKUP($B44,[1]сентябрь!$B:$F,5, ),0)</f>
        <v>0</v>
      </c>
      <c r="W44" s="13">
        <f>IFERROR(VLOOKUP($B44,[1]октябрь!$B:$F,4, ),0)</f>
        <v>0</v>
      </c>
      <c r="X44" s="13">
        <f>IFERROR(VLOOKUP($B44,[1]октябрь!$B:$F,5, ),0)</f>
        <v>0</v>
      </c>
      <c r="Y44" s="13">
        <f>IFERROR(VLOOKUP($B44,[1]ноябрь!$B:$F,4, ),0)</f>
        <v>0</v>
      </c>
      <c r="Z44" s="13">
        <f>IFERROR(VLOOKUP($B44,[1]ноябрь!$B:$F,5, ),0)</f>
        <v>0</v>
      </c>
      <c r="AA44" s="13">
        <f>IFERROR(VLOOKUP($B44,[1]декабрь!$B:$F,4, ),0)</f>
        <v>0</v>
      </c>
      <c r="AB44" s="13">
        <f>IFERROR(VLOOKUP($B44,[1]декабрь!$B:$F,5, ),0)</f>
        <v>0</v>
      </c>
    </row>
    <row r="45" spans="1:28" x14ac:dyDescent="0.25">
      <c r="A45" s="10" t="s">
        <v>62</v>
      </c>
      <c r="B45" s="11" t="s">
        <v>62</v>
      </c>
      <c r="C45" s="12">
        <f>IFERROR(VLOOKUP($B45,[1]январь!$B:$F,3, ),0)-IFERROR(VLOOKUP($B45,[1]январь!$B:$F,2, ),0)</f>
        <v>1607.18</v>
      </c>
      <c r="D45" s="12">
        <f>Таблица3[[#This Row],[Столбец30]]+IFERROR(F45,0)+IFERROR(H45,0)+IFERROR(J45,0)+IFERROR(L45,0)+IFERROR(N45,0)+IFERROR(P45,0)+IFERROR(R45,0)+IFERROR(T45,0)+IFERROR(V45,0)+IFERROR(X45,0)+IFERROR(Z45,0)+IFERROR(AB45,0)-IFERROR(AA45,0)-IFERROR(Y45,0)-IFERROR(W45,0)-IFERROR(U45,0)-IFERROR(S45,0)-IFERROR(Q45,0)-IFERROR(O45,0)-IFERROR(M45,0)-IFERROR(K45,0)-IFERROR(I45,0)-IFERROR(G45,0)-IFERROR(E45,0)</f>
        <v>1607.18</v>
      </c>
      <c r="E45" s="13">
        <f>IFERROR(VLOOKUP($B45,[1]январь!$B:$F,4, ),0)</f>
        <v>0</v>
      </c>
      <c r="F45" s="13">
        <f>IFERROR(VLOOKUP($B45,[1]январь!$B:$F,5, ),0)</f>
        <v>0</v>
      </c>
      <c r="G45" s="13">
        <f>IFERROR(VLOOKUP($B45,[1]февраль!$B:$F,4, ),0)</f>
        <v>0</v>
      </c>
      <c r="H45" s="13">
        <f>IFERROR(VLOOKUP($B45,[1]февраль!$B:$F,5, ),0)</f>
        <v>0</v>
      </c>
      <c r="I45" s="13">
        <f>IFERROR(VLOOKUP($B45,[1]март!$B:$F,4, ),0)</f>
        <v>0</v>
      </c>
      <c r="J45" s="13">
        <f>IFERROR(VLOOKUP($B45,[1]март!$B:$F,5, ),0)</f>
        <v>0</v>
      </c>
      <c r="K45" s="13">
        <f>IFERROR(VLOOKUP($B45,[1]апрель!$B:$F,4, ),0)</f>
        <v>0</v>
      </c>
      <c r="L45" s="13">
        <f>IFERROR(VLOOKUP($B45,[1]апрель!$B:$F,5, ),0)</f>
        <v>0</v>
      </c>
      <c r="M45" s="13">
        <f>IFERROR(VLOOKUP($B45,[1]май!$B:$F,4, ),0)</f>
        <v>0</v>
      </c>
      <c r="N45" s="13">
        <f>IFERROR(VLOOKUP($B45,[1]май!$B:$F,5, ),0)</f>
        <v>0</v>
      </c>
      <c r="O45" s="13">
        <f>IFERROR(VLOOKUP($B45,[1]июнь!$B:$F,4, ),0)</f>
        <v>0</v>
      </c>
      <c r="P45" s="13">
        <f>IFERROR(VLOOKUP($B45,[1]июнь!$B:$F,5, ),0)</f>
        <v>0</v>
      </c>
      <c r="Q45" s="13">
        <f>IFERROR(VLOOKUP($B45,[1]июль!$B:$F,4, ),0)</f>
        <v>0</v>
      </c>
      <c r="R45" s="13">
        <f>IFERROR(VLOOKUP($B45,[1]июль!$B:$F,5, ),0)</f>
        <v>0</v>
      </c>
      <c r="S45" s="13">
        <f>IFERROR(VLOOKUP($B45,[1]август!$B:$F,4, ),0)</f>
        <v>0</v>
      </c>
      <c r="T45" s="13">
        <f>IFERROR(VLOOKUP($B45,[1]август!$B:$F,5, ),0)</f>
        <v>0</v>
      </c>
      <c r="U45" s="13">
        <f>IFERROR(VLOOKUP($B45,[1]сентябрь!$B:$F,4, ),0)</f>
        <v>0</v>
      </c>
      <c r="V45" s="13">
        <f>IFERROR(VLOOKUP($B45,[1]сентябрь!$B:$F,5, ),0)</f>
        <v>0</v>
      </c>
      <c r="W45" s="13">
        <f>IFERROR(VLOOKUP($B45,[1]октябрь!$B:$F,4, ),0)</f>
        <v>0</v>
      </c>
      <c r="X45" s="13">
        <f>IFERROR(VLOOKUP($B45,[1]октябрь!$B:$F,5, ),0)</f>
        <v>0</v>
      </c>
      <c r="Y45" s="13">
        <f>IFERROR(VLOOKUP($B45,[1]ноябрь!$B:$F,4, ),0)</f>
        <v>0</v>
      </c>
      <c r="Z45" s="13">
        <f>IFERROR(VLOOKUP($B45,[1]ноябрь!$B:$F,5, ),0)</f>
        <v>0</v>
      </c>
      <c r="AA45" s="13">
        <f>IFERROR(VLOOKUP($B45,[1]декабрь!$B:$F,4, ),0)</f>
        <v>0</v>
      </c>
      <c r="AB45" s="13">
        <f>IFERROR(VLOOKUP($B45,[1]декабрь!$B:$F,5, ),0)</f>
        <v>0</v>
      </c>
    </row>
    <row r="46" spans="1:28" x14ac:dyDescent="0.25">
      <c r="A46" s="14" t="s">
        <v>63</v>
      </c>
      <c r="B46" s="11" t="s">
        <v>63</v>
      </c>
      <c r="C46" s="12">
        <f>IFERROR(VLOOKUP($B46,[1]январь!$B:$F,3, ),0)-IFERROR(VLOOKUP($B46,[1]январь!$B:$F,2, ),0)</f>
        <v>-10284.469999999999</v>
      </c>
      <c r="D46" s="12">
        <f>Таблица3[[#This Row],[Столбец30]]+IFERROR(F46,0)+IFERROR(H46,0)+IFERROR(J46,0)+IFERROR(L46,0)+IFERROR(N46,0)+IFERROR(P46,0)+IFERROR(R46,0)+IFERROR(T46,0)+IFERROR(V46,0)+IFERROR(X46,0)+IFERROR(Z46,0)+IFERROR(AB46,0)-IFERROR(AA46,0)-IFERROR(Y46,0)-IFERROR(W46,0)-IFERROR(U46,0)-IFERROR(S46,0)-IFERROR(Q46,0)-IFERROR(O46,0)-IFERROR(M46,0)-IFERROR(K46,0)-IFERROR(I46,0)-IFERROR(G46,0)-IFERROR(E46,0)</f>
        <v>-10284.469999999999</v>
      </c>
      <c r="E46" s="13">
        <f>IFERROR(VLOOKUP($B46,[1]январь!$B:$F,4, ),0)</f>
        <v>0</v>
      </c>
      <c r="F46" s="13">
        <f>IFERROR(VLOOKUP($B46,[1]январь!$B:$F,5, ),0)</f>
        <v>0</v>
      </c>
      <c r="G46" s="13">
        <f>IFERROR(VLOOKUP($B46,[1]февраль!$B:$F,4, ),0)</f>
        <v>0</v>
      </c>
      <c r="H46" s="13">
        <f>IFERROR(VLOOKUP($B46,[1]февраль!$B:$F,5, ),0)</f>
        <v>0</v>
      </c>
      <c r="I46" s="13">
        <f>IFERROR(VLOOKUP($B46,[1]март!$B:$F,4, ),0)</f>
        <v>0</v>
      </c>
      <c r="J46" s="13">
        <f>IFERROR(VLOOKUP($B46,[1]март!$B:$F,5, ),0)</f>
        <v>0</v>
      </c>
      <c r="K46" s="13">
        <f>IFERROR(VLOOKUP($B46,[1]апрель!$B:$F,4, ),0)</f>
        <v>0</v>
      </c>
      <c r="L46" s="13">
        <f>IFERROR(VLOOKUP($B46,[1]апрель!$B:$F,5, ),0)</f>
        <v>0</v>
      </c>
      <c r="M46" s="13">
        <f>IFERROR(VLOOKUP($B46,[1]май!$B:$F,4, ),0)</f>
        <v>0</v>
      </c>
      <c r="N46" s="13">
        <f>IFERROR(VLOOKUP($B46,[1]май!$B:$F,5, ),0)</f>
        <v>0</v>
      </c>
      <c r="O46" s="13">
        <f>IFERROR(VLOOKUP($B46,[1]июнь!$B:$F,4, ),0)</f>
        <v>0</v>
      </c>
      <c r="P46" s="13">
        <f>IFERROR(VLOOKUP($B46,[1]июнь!$B:$F,5, ),0)</f>
        <v>0</v>
      </c>
      <c r="Q46" s="13">
        <f>IFERROR(VLOOKUP($B46,[1]июль!$B:$F,4, ),0)</f>
        <v>0</v>
      </c>
      <c r="R46" s="13">
        <f>IFERROR(VLOOKUP($B46,[1]июль!$B:$F,5, ),0)</f>
        <v>0</v>
      </c>
      <c r="S46" s="13">
        <f>IFERROR(VLOOKUP($B46,[1]август!$B:$F,4, ),0)</f>
        <v>0</v>
      </c>
      <c r="T46" s="13">
        <f>IFERROR(VLOOKUP($B46,[1]август!$B:$F,5, ),0)</f>
        <v>0</v>
      </c>
      <c r="U46" s="13">
        <f>IFERROR(VLOOKUP($B46,[1]сентябрь!$B:$F,4, ),0)</f>
        <v>0</v>
      </c>
      <c r="V46" s="13">
        <f>IFERROR(VLOOKUP($B46,[1]сентябрь!$B:$F,5, ),0)</f>
        <v>0</v>
      </c>
      <c r="W46" s="13">
        <f>IFERROR(VLOOKUP($B46,[1]октябрь!$B:$F,4, ),0)</f>
        <v>0</v>
      </c>
      <c r="X46" s="13">
        <f>IFERROR(VLOOKUP($B46,[1]октябрь!$B:$F,5, ),0)</f>
        <v>0</v>
      </c>
      <c r="Y46" s="13">
        <f>IFERROR(VLOOKUP($B46,[1]ноябрь!$B:$F,4, ),0)</f>
        <v>0</v>
      </c>
      <c r="Z46" s="13">
        <f>IFERROR(VLOOKUP($B46,[1]ноябрь!$B:$F,5, ),0)</f>
        <v>0</v>
      </c>
      <c r="AA46" s="13">
        <f>IFERROR(VLOOKUP($B46,[1]декабрь!$B:$F,4, ),0)</f>
        <v>0</v>
      </c>
      <c r="AB46" s="13">
        <f>IFERROR(VLOOKUP($B46,[1]декабрь!$B:$F,5, ),0)</f>
        <v>0</v>
      </c>
    </row>
    <row r="47" spans="1:28" x14ac:dyDescent="0.25">
      <c r="A47" s="10" t="s">
        <v>64</v>
      </c>
      <c r="B47" s="11" t="s">
        <v>64</v>
      </c>
      <c r="C47" s="12">
        <f>IFERROR(VLOOKUP($B47,[1]январь!$B:$F,3, ),0)-IFERROR(VLOOKUP($B47,[1]январь!$B:$F,2, ),0)</f>
        <v>911.77</v>
      </c>
      <c r="D47" s="12">
        <f>Таблица3[[#This Row],[Столбец30]]+IFERROR(F47,0)+IFERROR(H47,0)+IFERROR(J47,0)+IFERROR(L47,0)+IFERROR(N47,0)+IFERROR(P47,0)+IFERROR(R47,0)+IFERROR(T47,0)+IFERROR(V47,0)+IFERROR(X47,0)+IFERROR(Z47,0)+IFERROR(AB47,0)-IFERROR(AA47,0)-IFERROR(Y47,0)-IFERROR(W47,0)-IFERROR(U47,0)-IFERROR(S47,0)-IFERROR(Q47,0)-IFERROR(O47,0)-IFERROR(M47,0)-IFERROR(K47,0)-IFERROR(I47,0)-IFERROR(G47,0)-IFERROR(E47,0)</f>
        <v>911.77</v>
      </c>
      <c r="E47" s="13">
        <f>IFERROR(VLOOKUP($B47,[1]январь!$B:$F,4, ),0)</f>
        <v>0</v>
      </c>
      <c r="F47" s="13">
        <f>IFERROR(VLOOKUP($B47,[1]январь!$B:$F,5, ),0)</f>
        <v>0</v>
      </c>
      <c r="G47" s="13">
        <f>IFERROR(VLOOKUP($B47,[1]февраль!$B:$F,4, ),0)</f>
        <v>0</v>
      </c>
      <c r="H47" s="13">
        <f>IFERROR(VLOOKUP($B47,[1]февраль!$B:$F,5, ),0)</f>
        <v>0</v>
      </c>
      <c r="I47" s="13">
        <f>IFERROR(VLOOKUP($B47,[1]март!$B:$F,4, ),0)</f>
        <v>0</v>
      </c>
      <c r="J47" s="13">
        <f>IFERROR(VLOOKUP($B47,[1]март!$B:$F,5, ),0)</f>
        <v>0</v>
      </c>
      <c r="K47" s="13">
        <f>IFERROR(VLOOKUP($B47,[1]апрель!$B:$F,4, ),0)</f>
        <v>0</v>
      </c>
      <c r="L47" s="13">
        <f>IFERROR(VLOOKUP($B47,[1]апрель!$B:$F,5, ),0)</f>
        <v>0</v>
      </c>
      <c r="M47" s="13">
        <f>IFERROR(VLOOKUP($B47,[1]май!$B:$F,4, ),0)</f>
        <v>0</v>
      </c>
      <c r="N47" s="13">
        <f>IFERROR(VLOOKUP($B47,[1]май!$B:$F,5, ),0)</f>
        <v>0</v>
      </c>
      <c r="O47" s="13">
        <f>IFERROR(VLOOKUP($B47,[1]июнь!$B:$F,4, ),0)</f>
        <v>0</v>
      </c>
      <c r="P47" s="13">
        <f>IFERROR(VLOOKUP($B47,[1]июнь!$B:$F,5, ),0)</f>
        <v>0</v>
      </c>
      <c r="Q47" s="13">
        <f>IFERROR(VLOOKUP($B47,[1]июль!$B:$F,4, ),0)</f>
        <v>0</v>
      </c>
      <c r="R47" s="13">
        <f>IFERROR(VLOOKUP($B47,[1]июль!$B:$F,5, ),0)</f>
        <v>0</v>
      </c>
      <c r="S47" s="13">
        <f>IFERROR(VLOOKUP($B47,[1]август!$B:$F,4, ),0)</f>
        <v>0</v>
      </c>
      <c r="T47" s="13">
        <f>IFERROR(VLOOKUP($B47,[1]август!$B:$F,5, ),0)</f>
        <v>0</v>
      </c>
      <c r="U47" s="13">
        <f>IFERROR(VLOOKUP($B47,[1]сентябрь!$B:$F,4, ),0)</f>
        <v>0</v>
      </c>
      <c r="V47" s="13">
        <f>IFERROR(VLOOKUP($B47,[1]сентябрь!$B:$F,5, ),0)</f>
        <v>0</v>
      </c>
      <c r="W47" s="13">
        <f>IFERROR(VLOOKUP($B47,[1]октябрь!$B:$F,4, ),0)</f>
        <v>0</v>
      </c>
      <c r="X47" s="13">
        <f>IFERROR(VLOOKUP($B47,[1]октябрь!$B:$F,5, ),0)</f>
        <v>0</v>
      </c>
      <c r="Y47" s="13">
        <f>IFERROR(VLOOKUP($B47,[1]ноябрь!$B:$F,4, ),0)</f>
        <v>0</v>
      </c>
      <c r="Z47" s="13">
        <f>IFERROR(VLOOKUP($B47,[1]ноябрь!$B:$F,5, ),0)</f>
        <v>0</v>
      </c>
      <c r="AA47" s="13">
        <f>IFERROR(VLOOKUP($B47,[1]декабрь!$B:$F,4, ),0)</f>
        <v>0</v>
      </c>
      <c r="AB47" s="13">
        <f>IFERROR(VLOOKUP($B47,[1]декабрь!$B:$F,5, ),0)</f>
        <v>0</v>
      </c>
    </row>
    <row r="48" spans="1:28" x14ac:dyDescent="0.25">
      <c r="A48" s="14" t="s">
        <v>65</v>
      </c>
      <c r="B48" s="11" t="s">
        <v>65</v>
      </c>
      <c r="C48" s="12">
        <f>IFERROR(VLOOKUP($B48,[1]январь!$B:$F,3, ),0)-IFERROR(VLOOKUP($B48,[1]январь!$B:$F,2, ),0)</f>
        <v>-32842.15</v>
      </c>
      <c r="D48" s="12">
        <f>Таблица3[[#This Row],[Столбец30]]+IFERROR(F48,0)+IFERROR(H48,0)+IFERROR(J48,0)+IFERROR(L48,0)+IFERROR(N48,0)+IFERROR(P48,0)+IFERROR(R48,0)+IFERROR(T48,0)+IFERROR(V48,0)+IFERROR(X48,0)+IFERROR(Z48,0)+IFERROR(AB48,0)-IFERROR(AA48,0)-IFERROR(Y48,0)-IFERROR(W48,0)-IFERROR(U48,0)-IFERROR(S48,0)-IFERROR(Q48,0)-IFERROR(O48,0)-IFERROR(M48,0)-IFERROR(K48,0)-IFERROR(I48,0)-IFERROR(G48,0)-IFERROR(E48,0)</f>
        <v>-17935.080000000002</v>
      </c>
      <c r="E48" s="13">
        <f>IFERROR(VLOOKUP($B48,[1]январь!$B:$F,4, ),0)</f>
        <v>0</v>
      </c>
      <c r="F48" s="13">
        <f>IFERROR(VLOOKUP($B48,[1]январь!$B:$F,5, ),0)</f>
        <v>14907.07</v>
      </c>
      <c r="G48" s="13">
        <f>IFERROR(VLOOKUP($B48,[1]февраль!$B:$F,4, ),0)</f>
        <v>0</v>
      </c>
      <c r="H48" s="13">
        <f>IFERROR(VLOOKUP($B48,[1]февраль!$B:$F,5, ),0)</f>
        <v>0</v>
      </c>
      <c r="I48" s="13">
        <f>IFERROR(VLOOKUP($B48,[1]март!$B:$F,4, ),0)</f>
        <v>0</v>
      </c>
      <c r="J48" s="13">
        <f>IFERROR(VLOOKUP($B48,[1]март!$B:$F,5, ),0)</f>
        <v>0</v>
      </c>
      <c r="K48" s="13">
        <f>IFERROR(VLOOKUP($B48,[1]апрель!$B:$F,4, ),0)</f>
        <v>0</v>
      </c>
      <c r="L48" s="13">
        <f>IFERROR(VLOOKUP($B48,[1]апрель!$B:$F,5, ),0)</f>
        <v>0</v>
      </c>
      <c r="M48" s="13">
        <f>IFERROR(VLOOKUP($B48,[1]май!$B:$F,4, ),0)</f>
        <v>0</v>
      </c>
      <c r="N48" s="13">
        <f>IFERROR(VLOOKUP($B48,[1]май!$B:$F,5, ),0)</f>
        <v>0</v>
      </c>
      <c r="O48" s="13">
        <f>IFERROR(VLOOKUP($B48,[1]июнь!$B:$F,4, ),0)</f>
        <v>0</v>
      </c>
      <c r="P48" s="13">
        <f>IFERROR(VLOOKUP($B48,[1]июнь!$B:$F,5, ),0)</f>
        <v>0</v>
      </c>
      <c r="Q48" s="13">
        <f>IFERROR(VLOOKUP($B48,[1]июль!$B:$F,4, ),0)</f>
        <v>0</v>
      </c>
      <c r="R48" s="13">
        <f>IFERROR(VLOOKUP($B48,[1]июль!$B:$F,5, ),0)</f>
        <v>0</v>
      </c>
      <c r="S48" s="13">
        <f>IFERROR(VLOOKUP($B48,[1]август!$B:$F,4, ),0)</f>
        <v>0</v>
      </c>
      <c r="T48" s="13">
        <f>IFERROR(VLOOKUP($B48,[1]август!$B:$F,5, ),0)</f>
        <v>0</v>
      </c>
      <c r="U48" s="13">
        <f>IFERROR(VLOOKUP($B48,[1]сентябрь!$B:$F,4, ),0)</f>
        <v>0</v>
      </c>
      <c r="V48" s="13">
        <f>IFERROR(VLOOKUP($B48,[1]сентябрь!$B:$F,5, ),0)</f>
        <v>0</v>
      </c>
      <c r="W48" s="13">
        <f>IFERROR(VLOOKUP($B48,[1]октябрь!$B:$F,4, ),0)</f>
        <v>0</v>
      </c>
      <c r="X48" s="13">
        <f>IFERROR(VLOOKUP($B48,[1]октябрь!$B:$F,5, ),0)</f>
        <v>0</v>
      </c>
      <c r="Y48" s="13">
        <f>IFERROR(VLOOKUP($B48,[1]ноябрь!$B:$F,4, ),0)</f>
        <v>0</v>
      </c>
      <c r="Z48" s="13">
        <f>IFERROR(VLOOKUP($B48,[1]ноябрь!$B:$F,5, ),0)</f>
        <v>0</v>
      </c>
      <c r="AA48" s="13">
        <f>IFERROR(VLOOKUP($B48,[1]декабрь!$B:$F,4, ),0)</f>
        <v>0</v>
      </c>
      <c r="AB48" s="13">
        <f>IFERROR(VLOOKUP($B48,[1]декабрь!$B:$F,5, ),0)</f>
        <v>0</v>
      </c>
    </row>
    <row r="49" spans="1:28" x14ac:dyDescent="0.25">
      <c r="A49" s="10" t="s">
        <v>66</v>
      </c>
      <c r="B49" s="11" t="s">
        <v>66</v>
      </c>
      <c r="C49" s="12">
        <f>IFERROR(VLOOKUP($B49,[1]январь!$B:$F,3, ),0)-IFERROR(VLOOKUP($B49,[1]январь!$B:$F,2, ),0)</f>
        <v>5297.52</v>
      </c>
      <c r="D49" s="12">
        <f>Таблица3[[#This Row],[Столбец30]]+IFERROR(F49,0)+IFERROR(H49,0)+IFERROR(J49,0)+IFERROR(L49,0)+IFERROR(N49,0)+IFERROR(P49,0)+IFERROR(R49,0)+IFERROR(T49,0)+IFERROR(V49,0)+IFERROR(X49,0)+IFERROR(Z49,0)+IFERROR(AB49,0)-IFERROR(AA49,0)-IFERROR(Y49,0)-IFERROR(W49,0)-IFERROR(U49,0)-IFERROR(S49,0)-IFERROR(Q49,0)-IFERROR(O49,0)-IFERROR(M49,0)-IFERROR(K49,0)-IFERROR(I49,0)-IFERROR(G49,0)-IFERROR(E49,0)</f>
        <v>5297.52</v>
      </c>
      <c r="E49" s="13">
        <f>IFERROR(VLOOKUP($B49,[1]январь!$B:$F,4, ),0)</f>
        <v>0</v>
      </c>
      <c r="F49" s="13">
        <f>IFERROR(VLOOKUP($B49,[1]январь!$B:$F,5, ),0)</f>
        <v>0</v>
      </c>
      <c r="G49" s="13">
        <f>IFERROR(VLOOKUP($B49,[1]февраль!$B:$F,4, ),0)</f>
        <v>0</v>
      </c>
      <c r="H49" s="13">
        <f>IFERROR(VLOOKUP($B49,[1]февраль!$B:$F,5, ),0)</f>
        <v>0</v>
      </c>
      <c r="I49" s="13">
        <f>IFERROR(VLOOKUP($B49,[1]март!$B:$F,4, ),0)</f>
        <v>0</v>
      </c>
      <c r="J49" s="13">
        <f>IFERROR(VLOOKUP($B49,[1]март!$B:$F,5, ),0)</f>
        <v>0</v>
      </c>
      <c r="K49" s="13">
        <f>IFERROR(VLOOKUP($B49,[1]апрель!$B:$F,4, ),0)</f>
        <v>0</v>
      </c>
      <c r="L49" s="13">
        <f>IFERROR(VLOOKUP($B49,[1]апрель!$B:$F,5, ),0)</f>
        <v>0</v>
      </c>
      <c r="M49" s="13">
        <f>IFERROR(VLOOKUP($B49,[1]май!$B:$F,4, ),0)</f>
        <v>0</v>
      </c>
      <c r="N49" s="13">
        <f>IFERROR(VLOOKUP($B49,[1]май!$B:$F,5, ),0)</f>
        <v>0</v>
      </c>
      <c r="O49" s="13">
        <f>IFERROR(VLOOKUP($B49,[1]июнь!$B:$F,4, ),0)</f>
        <v>0</v>
      </c>
      <c r="P49" s="13">
        <f>IFERROR(VLOOKUP($B49,[1]июнь!$B:$F,5, ),0)</f>
        <v>0</v>
      </c>
      <c r="Q49" s="13">
        <f>IFERROR(VLOOKUP($B49,[1]июль!$B:$F,4, ),0)</f>
        <v>0</v>
      </c>
      <c r="R49" s="13">
        <f>IFERROR(VLOOKUP($B49,[1]июль!$B:$F,5, ),0)</f>
        <v>0</v>
      </c>
      <c r="S49" s="13">
        <f>IFERROR(VLOOKUP($B49,[1]август!$B:$F,4, ),0)</f>
        <v>0</v>
      </c>
      <c r="T49" s="13">
        <f>IFERROR(VLOOKUP($B49,[1]август!$B:$F,5, ),0)</f>
        <v>0</v>
      </c>
      <c r="U49" s="13">
        <f>IFERROR(VLOOKUP($B49,[1]сентябрь!$B:$F,4, ),0)</f>
        <v>0</v>
      </c>
      <c r="V49" s="13">
        <f>IFERROR(VLOOKUP($B49,[1]сентябрь!$B:$F,5, ),0)</f>
        <v>0</v>
      </c>
      <c r="W49" s="13">
        <f>IFERROR(VLOOKUP($B49,[1]октябрь!$B:$F,4, ),0)</f>
        <v>0</v>
      </c>
      <c r="X49" s="13">
        <f>IFERROR(VLOOKUP($B49,[1]октябрь!$B:$F,5, ),0)</f>
        <v>0</v>
      </c>
      <c r="Y49" s="13">
        <f>IFERROR(VLOOKUP($B49,[1]ноябрь!$B:$F,4, ),0)</f>
        <v>0</v>
      </c>
      <c r="Z49" s="13">
        <f>IFERROR(VLOOKUP($B49,[1]ноябрь!$B:$F,5, ),0)</f>
        <v>0</v>
      </c>
      <c r="AA49" s="13">
        <f>IFERROR(VLOOKUP($B49,[1]декабрь!$B:$F,4, ),0)</f>
        <v>0</v>
      </c>
      <c r="AB49" s="13">
        <f>IFERROR(VLOOKUP($B49,[1]декабрь!$B:$F,5, ),0)</f>
        <v>0</v>
      </c>
    </row>
    <row r="50" spans="1:28" x14ac:dyDescent="0.25">
      <c r="A50" s="14" t="s">
        <v>67</v>
      </c>
      <c r="B50" s="11" t="s">
        <v>67</v>
      </c>
      <c r="C50" s="12">
        <f>IFERROR(VLOOKUP($B50,[1]январь!$B:$F,3, ),0)-IFERROR(VLOOKUP($B50,[1]январь!$B:$F,2, ),0)</f>
        <v>32787.089999999997</v>
      </c>
      <c r="D50" s="12">
        <f>Таблица3[[#This Row],[Столбец30]]+IFERROR(F50,0)+IFERROR(H50,0)+IFERROR(J50,0)+IFERROR(L50,0)+IFERROR(N50,0)+IFERROR(P50,0)+IFERROR(R50,0)+IFERROR(T50,0)+IFERROR(V50,0)+IFERROR(X50,0)+IFERROR(Z50,0)+IFERROR(AB50,0)-IFERROR(AA50,0)-IFERROR(Y50,0)-IFERROR(W50,0)-IFERROR(U50,0)-IFERROR(S50,0)-IFERROR(Q50,0)-IFERROR(O50,0)-IFERROR(M50,0)-IFERROR(K50,0)-IFERROR(I50,0)-IFERROR(G50,0)-IFERROR(E50,0)</f>
        <v>32787.089999999997</v>
      </c>
      <c r="E50" s="13">
        <f>IFERROR(VLOOKUP($B50,[1]январь!$B:$F,4, ),0)</f>
        <v>0</v>
      </c>
      <c r="F50" s="13">
        <f>IFERROR(VLOOKUP($B50,[1]январь!$B:$F,5, ),0)</f>
        <v>0</v>
      </c>
      <c r="G50" s="13">
        <f>IFERROR(VLOOKUP($B50,[1]февраль!$B:$F,4, ),0)</f>
        <v>0</v>
      </c>
      <c r="H50" s="13">
        <f>IFERROR(VLOOKUP($B50,[1]февраль!$B:$F,5, ),0)</f>
        <v>0</v>
      </c>
      <c r="I50" s="13">
        <f>IFERROR(VLOOKUP($B50,[1]март!$B:$F,4, ),0)</f>
        <v>0</v>
      </c>
      <c r="J50" s="13">
        <f>IFERROR(VLOOKUP($B50,[1]март!$B:$F,5, ),0)</f>
        <v>0</v>
      </c>
      <c r="K50" s="13">
        <f>IFERROR(VLOOKUP($B50,[1]апрель!$B:$F,4, ),0)</f>
        <v>0</v>
      </c>
      <c r="L50" s="13">
        <f>IFERROR(VLOOKUP($B50,[1]апрель!$B:$F,5, ),0)</f>
        <v>0</v>
      </c>
      <c r="M50" s="13">
        <f>IFERROR(VLOOKUP($B50,[1]май!$B:$F,4, ),0)</f>
        <v>0</v>
      </c>
      <c r="N50" s="13">
        <f>IFERROR(VLOOKUP($B50,[1]май!$B:$F,5, ),0)</f>
        <v>0</v>
      </c>
      <c r="O50" s="13">
        <f>IFERROR(VLOOKUP($B50,[1]июнь!$B:$F,4, ),0)</f>
        <v>0</v>
      </c>
      <c r="P50" s="13">
        <f>IFERROR(VLOOKUP($B50,[1]июнь!$B:$F,5, ),0)</f>
        <v>0</v>
      </c>
      <c r="Q50" s="13">
        <f>IFERROR(VLOOKUP($B50,[1]июль!$B:$F,4, ),0)</f>
        <v>0</v>
      </c>
      <c r="R50" s="13">
        <f>IFERROR(VLOOKUP($B50,[1]июль!$B:$F,5, ),0)</f>
        <v>0</v>
      </c>
      <c r="S50" s="13">
        <f>IFERROR(VLOOKUP($B50,[1]август!$B:$F,4, ),0)</f>
        <v>0</v>
      </c>
      <c r="T50" s="13">
        <f>IFERROR(VLOOKUP($B50,[1]август!$B:$F,5, ),0)</f>
        <v>0</v>
      </c>
      <c r="U50" s="13">
        <f>IFERROR(VLOOKUP($B50,[1]сентябрь!$B:$F,4, ),0)</f>
        <v>0</v>
      </c>
      <c r="V50" s="13">
        <f>IFERROR(VLOOKUP($B50,[1]сентябрь!$B:$F,5, ),0)</f>
        <v>0</v>
      </c>
      <c r="W50" s="13">
        <f>IFERROR(VLOOKUP($B50,[1]октябрь!$B:$F,4, ),0)</f>
        <v>0</v>
      </c>
      <c r="X50" s="13">
        <f>IFERROR(VLOOKUP($B50,[1]октябрь!$B:$F,5, ),0)</f>
        <v>0</v>
      </c>
      <c r="Y50" s="13">
        <f>IFERROR(VLOOKUP($B50,[1]ноябрь!$B:$F,4, ),0)</f>
        <v>0</v>
      </c>
      <c r="Z50" s="13">
        <f>IFERROR(VLOOKUP($B50,[1]ноябрь!$B:$F,5, ),0)</f>
        <v>0</v>
      </c>
      <c r="AA50" s="13">
        <f>IFERROR(VLOOKUP($B50,[1]декабрь!$B:$F,4, ),0)</f>
        <v>0</v>
      </c>
      <c r="AB50" s="13">
        <f>IFERROR(VLOOKUP($B50,[1]декабрь!$B:$F,5, ),0)</f>
        <v>0</v>
      </c>
    </row>
    <row r="51" spans="1:28" x14ac:dyDescent="0.25">
      <c r="A51" s="10" t="s">
        <v>68</v>
      </c>
      <c r="B51" s="11" t="s">
        <v>68</v>
      </c>
      <c r="C51" s="12">
        <f>IFERROR(VLOOKUP($B51,[1]январь!$B:$F,3, ),0)-IFERROR(VLOOKUP($B51,[1]январь!$B:$F,2, ),0)</f>
        <v>0</v>
      </c>
      <c r="D51" s="12">
        <f>Таблица3[[#This Row],[Столбец30]]+IFERROR(F51,0)+IFERROR(H51,0)+IFERROR(J51,0)+IFERROR(L51,0)+IFERROR(N51,0)+IFERROR(P51,0)+IFERROR(R51,0)+IFERROR(T51,0)+IFERROR(V51,0)+IFERROR(X51,0)+IFERROR(Z51,0)+IFERROR(AB51,0)-IFERROR(AA51,0)-IFERROR(Y51,0)-IFERROR(W51,0)-IFERROR(U51,0)-IFERROR(S51,0)-IFERROR(Q51,0)-IFERROR(O51,0)-IFERROR(M51,0)-IFERROR(K51,0)-IFERROR(I51,0)-IFERROR(G51,0)-IFERROR(E51,0)</f>
        <v>0</v>
      </c>
      <c r="E51" s="13">
        <f>IFERROR(VLOOKUP($B51,[1]январь!$B:$F,4, ),0)</f>
        <v>0</v>
      </c>
      <c r="F51" s="13">
        <f>IFERROR(VLOOKUP($B51,[1]январь!$B:$F,5, ),0)</f>
        <v>0</v>
      </c>
      <c r="G51" s="13">
        <f>IFERROR(VLOOKUP($B51,[1]февраль!$B:$F,4, ),0)</f>
        <v>0</v>
      </c>
      <c r="H51" s="13">
        <f>IFERROR(VLOOKUP($B51,[1]февраль!$B:$F,5, ),0)</f>
        <v>0</v>
      </c>
      <c r="I51" s="13">
        <f>IFERROR(VLOOKUP($B51,[1]март!$B:$F,4, ),0)</f>
        <v>0</v>
      </c>
      <c r="J51" s="13">
        <f>IFERROR(VLOOKUP($B51,[1]март!$B:$F,5, ),0)</f>
        <v>0</v>
      </c>
      <c r="K51" s="13">
        <f>IFERROR(VLOOKUP($B51,[1]апрель!$B:$F,4, ),0)</f>
        <v>0</v>
      </c>
      <c r="L51" s="13">
        <f>IFERROR(VLOOKUP($B51,[1]апрель!$B:$F,5, ),0)</f>
        <v>0</v>
      </c>
      <c r="M51" s="13">
        <f>IFERROR(VLOOKUP($B51,[1]май!$B:$F,4, ),0)</f>
        <v>0</v>
      </c>
      <c r="N51" s="13">
        <f>IFERROR(VLOOKUP($B51,[1]май!$B:$F,5, ),0)</f>
        <v>0</v>
      </c>
      <c r="O51" s="13">
        <f>IFERROR(VLOOKUP($B51,[1]июнь!$B:$F,4, ),0)</f>
        <v>0</v>
      </c>
      <c r="P51" s="13">
        <f>IFERROR(VLOOKUP($B51,[1]июнь!$B:$F,5, ),0)</f>
        <v>0</v>
      </c>
      <c r="Q51" s="13">
        <f>IFERROR(VLOOKUP($B51,[1]июль!$B:$F,4, ),0)</f>
        <v>0</v>
      </c>
      <c r="R51" s="13">
        <f>IFERROR(VLOOKUP($B51,[1]июль!$B:$F,5, ),0)</f>
        <v>0</v>
      </c>
      <c r="S51" s="13">
        <f>IFERROR(VLOOKUP($B51,[1]август!$B:$F,4, ),0)</f>
        <v>0</v>
      </c>
      <c r="T51" s="13">
        <f>IFERROR(VLOOKUP($B51,[1]август!$B:$F,5, ),0)</f>
        <v>0</v>
      </c>
      <c r="U51" s="13">
        <f>IFERROR(VLOOKUP($B51,[1]сентябрь!$B:$F,4, ),0)</f>
        <v>0</v>
      </c>
      <c r="V51" s="13">
        <f>IFERROR(VLOOKUP($B51,[1]сентябрь!$B:$F,5, ),0)</f>
        <v>0</v>
      </c>
      <c r="W51" s="13">
        <f>IFERROR(VLOOKUP($B51,[1]октябрь!$B:$F,4, ),0)</f>
        <v>0</v>
      </c>
      <c r="X51" s="13">
        <f>IFERROR(VLOOKUP($B51,[1]октябрь!$B:$F,5, ),0)</f>
        <v>0</v>
      </c>
      <c r="Y51" s="13">
        <f>IFERROR(VLOOKUP($B51,[1]ноябрь!$B:$F,4, ),0)</f>
        <v>0</v>
      </c>
      <c r="Z51" s="13">
        <f>IFERROR(VLOOKUP($B51,[1]ноябрь!$B:$F,5, ),0)</f>
        <v>0</v>
      </c>
      <c r="AA51" s="13">
        <f>IFERROR(VLOOKUP($B51,[1]декабрь!$B:$F,4, ),0)</f>
        <v>0</v>
      </c>
      <c r="AB51" s="13">
        <f>IFERROR(VLOOKUP($B51,[1]декабрь!$B:$F,5, ),0)</f>
        <v>0</v>
      </c>
    </row>
    <row r="52" spans="1:28" x14ac:dyDescent="0.25">
      <c r="A52" s="14" t="s">
        <v>69</v>
      </c>
      <c r="B52" s="11" t="s">
        <v>69</v>
      </c>
      <c r="C52" s="12">
        <f>IFERROR(VLOOKUP($B52,[1]январь!$B:$F,3, ),0)-IFERROR(VLOOKUP($B52,[1]январь!$B:$F,2, ),0)</f>
        <v>22488.43</v>
      </c>
      <c r="D52" s="12">
        <f>Таблица3[[#This Row],[Столбец30]]+IFERROR(F52,0)+IFERROR(H52,0)+IFERROR(J52,0)+IFERROR(L52,0)+IFERROR(N52,0)+IFERROR(P52,0)+IFERROR(R52,0)+IFERROR(T52,0)+IFERROR(V52,0)+IFERROR(X52,0)+IFERROR(Z52,0)+IFERROR(AB52,0)-IFERROR(AA52,0)-IFERROR(Y52,0)-IFERROR(W52,0)-IFERROR(U52,0)-IFERROR(S52,0)-IFERROR(Q52,0)-IFERROR(O52,0)-IFERROR(M52,0)-IFERROR(K52,0)-IFERROR(I52,0)-IFERROR(G52,0)-IFERROR(E52,0)</f>
        <v>52488.43</v>
      </c>
      <c r="E52" s="13">
        <f>IFERROR(VLOOKUP($B52,[1]январь!$B:$F,4, ),0)</f>
        <v>0</v>
      </c>
      <c r="F52" s="13">
        <f>IFERROR(VLOOKUP($B52,[1]январь!$B:$F,5, ),0)</f>
        <v>30000</v>
      </c>
      <c r="G52" s="13">
        <f>IFERROR(VLOOKUP($B52,[1]февраль!$B:$F,4, ),0)</f>
        <v>0</v>
      </c>
      <c r="H52" s="13">
        <f>IFERROR(VLOOKUP($B52,[1]февраль!$B:$F,5, ),0)</f>
        <v>0</v>
      </c>
      <c r="I52" s="13">
        <f>IFERROR(VLOOKUP($B52,[1]март!$B:$F,4, ),0)</f>
        <v>0</v>
      </c>
      <c r="J52" s="13">
        <f>IFERROR(VLOOKUP($B52,[1]март!$B:$F,5, ),0)</f>
        <v>0</v>
      </c>
      <c r="K52" s="13">
        <f>IFERROR(VLOOKUP($B52,[1]апрель!$B:$F,4, ),0)</f>
        <v>0</v>
      </c>
      <c r="L52" s="13">
        <f>IFERROR(VLOOKUP($B52,[1]апрель!$B:$F,5, ),0)</f>
        <v>0</v>
      </c>
      <c r="M52" s="13">
        <f>IFERROR(VLOOKUP($B52,[1]май!$B:$F,4, ),0)</f>
        <v>0</v>
      </c>
      <c r="N52" s="13">
        <f>IFERROR(VLOOKUP($B52,[1]май!$B:$F,5, ),0)</f>
        <v>0</v>
      </c>
      <c r="O52" s="13">
        <f>IFERROR(VLOOKUP($B52,[1]июнь!$B:$F,4, ),0)</f>
        <v>0</v>
      </c>
      <c r="P52" s="13">
        <f>IFERROR(VLOOKUP($B52,[1]июнь!$B:$F,5, ),0)</f>
        <v>0</v>
      </c>
      <c r="Q52" s="13">
        <f>IFERROR(VLOOKUP($B52,[1]июль!$B:$F,4, ),0)</f>
        <v>0</v>
      </c>
      <c r="R52" s="13">
        <f>IFERROR(VLOOKUP($B52,[1]июль!$B:$F,5, ),0)</f>
        <v>0</v>
      </c>
      <c r="S52" s="13">
        <f>IFERROR(VLOOKUP($B52,[1]август!$B:$F,4, ),0)</f>
        <v>0</v>
      </c>
      <c r="T52" s="13">
        <f>IFERROR(VLOOKUP($B52,[1]август!$B:$F,5, ),0)</f>
        <v>0</v>
      </c>
      <c r="U52" s="13">
        <f>IFERROR(VLOOKUP($B52,[1]сентябрь!$B:$F,4, ),0)</f>
        <v>0</v>
      </c>
      <c r="V52" s="13">
        <f>IFERROR(VLOOKUP($B52,[1]сентябрь!$B:$F,5, ),0)</f>
        <v>0</v>
      </c>
      <c r="W52" s="13">
        <f>IFERROR(VLOOKUP($B52,[1]октябрь!$B:$F,4, ),0)</f>
        <v>0</v>
      </c>
      <c r="X52" s="13">
        <f>IFERROR(VLOOKUP($B52,[1]октябрь!$B:$F,5, ),0)</f>
        <v>0</v>
      </c>
      <c r="Y52" s="13">
        <f>IFERROR(VLOOKUP($B52,[1]ноябрь!$B:$F,4, ),0)</f>
        <v>0</v>
      </c>
      <c r="Z52" s="13">
        <f>IFERROR(VLOOKUP($B52,[1]ноябрь!$B:$F,5, ),0)</f>
        <v>0</v>
      </c>
      <c r="AA52" s="13">
        <f>IFERROR(VLOOKUP($B52,[1]декабрь!$B:$F,4, ),0)</f>
        <v>0</v>
      </c>
      <c r="AB52" s="13">
        <f>IFERROR(VLOOKUP($B52,[1]декабрь!$B:$F,5, ),0)</f>
        <v>0</v>
      </c>
    </row>
    <row r="53" spans="1:28" x14ac:dyDescent="0.25">
      <c r="A53" s="10" t="s">
        <v>70</v>
      </c>
      <c r="B53" s="11" t="s">
        <v>70</v>
      </c>
      <c r="C53" s="12">
        <f>IFERROR(VLOOKUP($B53,[1]январь!$B:$F,3, ),0)-IFERROR(VLOOKUP($B53,[1]январь!$B:$F,2, ),0)</f>
        <v>33084.089999999997</v>
      </c>
      <c r="D53" s="12">
        <f>Таблица3[[#This Row],[Столбец30]]+IFERROR(F53,0)+IFERROR(H53,0)+IFERROR(J53,0)+IFERROR(L53,0)+IFERROR(N53,0)+IFERROR(P53,0)+IFERROR(R53,0)+IFERROR(T53,0)+IFERROR(V53,0)+IFERROR(X53,0)+IFERROR(Z53,0)+IFERROR(AB53,0)-IFERROR(AA53,0)-IFERROR(Y53,0)-IFERROR(W53,0)-IFERROR(U53,0)-IFERROR(S53,0)-IFERROR(Q53,0)-IFERROR(O53,0)-IFERROR(M53,0)-IFERROR(K53,0)-IFERROR(I53,0)-IFERROR(G53,0)-IFERROR(E53,0)</f>
        <v>33084.089999999997</v>
      </c>
      <c r="E53" s="13">
        <f>IFERROR(VLOOKUP($B53,[1]январь!$B:$F,4, ),0)</f>
        <v>0</v>
      </c>
      <c r="F53" s="13">
        <f>IFERROR(VLOOKUP($B53,[1]январь!$B:$F,5, ),0)</f>
        <v>0</v>
      </c>
      <c r="G53" s="13">
        <f>IFERROR(VLOOKUP($B53,[1]февраль!$B:$F,4, ),0)</f>
        <v>0</v>
      </c>
      <c r="H53" s="13">
        <f>IFERROR(VLOOKUP($B53,[1]февраль!$B:$F,5, ),0)</f>
        <v>0</v>
      </c>
      <c r="I53" s="13">
        <f>IFERROR(VLOOKUP($B53,[1]март!$B:$F,4, ),0)</f>
        <v>0</v>
      </c>
      <c r="J53" s="13">
        <f>IFERROR(VLOOKUP($B53,[1]март!$B:$F,5, ),0)</f>
        <v>0</v>
      </c>
      <c r="K53" s="13">
        <f>IFERROR(VLOOKUP($B53,[1]апрель!$B:$F,4, ),0)</f>
        <v>0</v>
      </c>
      <c r="L53" s="13">
        <f>IFERROR(VLOOKUP($B53,[1]апрель!$B:$F,5, ),0)</f>
        <v>0</v>
      </c>
      <c r="M53" s="13">
        <f>IFERROR(VLOOKUP($B53,[1]май!$B:$F,4, ),0)</f>
        <v>0</v>
      </c>
      <c r="N53" s="13">
        <f>IFERROR(VLOOKUP($B53,[1]май!$B:$F,5, ),0)</f>
        <v>0</v>
      </c>
      <c r="O53" s="13">
        <f>IFERROR(VLOOKUP($B53,[1]июнь!$B:$F,4, ),0)</f>
        <v>0</v>
      </c>
      <c r="P53" s="13">
        <f>IFERROR(VLOOKUP($B53,[1]июнь!$B:$F,5, ),0)</f>
        <v>0</v>
      </c>
      <c r="Q53" s="13">
        <f>IFERROR(VLOOKUP($B53,[1]июль!$B:$F,4, ),0)</f>
        <v>0</v>
      </c>
      <c r="R53" s="13">
        <f>IFERROR(VLOOKUP($B53,[1]июль!$B:$F,5, ),0)</f>
        <v>0</v>
      </c>
      <c r="S53" s="13">
        <f>IFERROR(VLOOKUP($B53,[1]август!$B:$F,4, ),0)</f>
        <v>0</v>
      </c>
      <c r="T53" s="13">
        <f>IFERROR(VLOOKUP($B53,[1]август!$B:$F,5, ),0)</f>
        <v>0</v>
      </c>
      <c r="U53" s="13">
        <f>IFERROR(VLOOKUP($B53,[1]сентябрь!$B:$F,4, ),0)</f>
        <v>0</v>
      </c>
      <c r="V53" s="13">
        <f>IFERROR(VLOOKUP($B53,[1]сентябрь!$B:$F,5, ),0)</f>
        <v>0</v>
      </c>
      <c r="W53" s="13">
        <f>IFERROR(VLOOKUP($B53,[1]октябрь!$B:$F,4, ),0)</f>
        <v>0</v>
      </c>
      <c r="X53" s="13">
        <f>IFERROR(VLOOKUP($B53,[1]октябрь!$B:$F,5, ),0)</f>
        <v>0</v>
      </c>
      <c r="Y53" s="13">
        <f>IFERROR(VLOOKUP($B53,[1]ноябрь!$B:$F,4, ),0)</f>
        <v>0</v>
      </c>
      <c r="Z53" s="13">
        <f>IFERROR(VLOOKUP($B53,[1]ноябрь!$B:$F,5, ),0)</f>
        <v>0</v>
      </c>
      <c r="AA53" s="13">
        <f>IFERROR(VLOOKUP($B53,[1]декабрь!$B:$F,4, ),0)</f>
        <v>0</v>
      </c>
      <c r="AB53" s="13">
        <f>IFERROR(VLOOKUP($B53,[1]декабрь!$B:$F,5, ),0)</f>
        <v>0</v>
      </c>
    </row>
    <row r="54" spans="1:28" x14ac:dyDescent="0.25">
      <c r="A54" s="14" t="s">
        <v>71</v>
      </c>
      <c r="B54" s="11" t="s">
        <v>71</v>
      </c>
      <c r="C54" s="12">
        <f>IFERROR(VLOOKUP($B54,[1]январь!$B:$F,3, ),0)-IFERROR(VLOOKUP($B54,[1]январь!$B:$F,2, ),0)</f>
        <v>-6879.41</v>
      </c>
      <c r="D54" s="12">
        <f>Таблица3[[#This Row],[Столбец30]]+IFERROR(F54,0)+IFERROR(H54,0)+IFERROR(J54,0)+IFERROR(L54,0)+IFERROR(N54,0)+IFERROR(P54,0)+IFERROR(R54,0)+IFERROR(T54,0)+IFERROR(V54,0)+IFERROR(X54,0)+IFERROR(Z54,0)+IFERROR(AB54,0)-IFERROR(AA54,0)-IFERROR(Y54,0)-IFERROR(W54,0)-IFERROR(U54,0)-IFERROR(S54,0)-IFERROR(Q54,0)-IFERROR(O54,0)-IFERROR(M54,0)-IFERROR(K54,0)-IFERROR(I54,0)-IFERROR(G54,0)-IFERROR(E54,0)</f>
        <v>-6879.41</v>
      </c>
      <c r="E54" s="13">
        <f>IFERROR(VLOOKUP($B54,[1]январь!$B:$F,4, ),0)</f>
        <v>0</v>
      </c>
      <c r="F54" s="13">
        <f>IFERROR(VLOOKUP($B54,[1]январь!$B:$F,5, ),0)</f>
        <v>0</v>
      </c>
      <c r="G54" s="13">
        <f>IFERROR(VLOOKUP($B54,[1]февраль!$B:$F,4, ),0)</f>
        <v>0</v>
      </c>
      <c r="H54" s="13">
        <f>IFERROR(VLOOKUP($B54,[1]февраль!$B:$F,5, ),0)</f>
        <v>0</v>
      </c>
      <c r="I54" s="13">
        <f>IFERROR(VLOOKUP($B54,[1]март!$B:$F,4, ),0)</f>
        <v>0</v>
      </c>
      <c r="J54" s="13">
        <f>IFERROR(VLOOKUP($B54,[1]март!$B:$F,5, ),0)</f>
        <v>0</v>
      </c>
      <c r="K54" s="13">
        <f>IFERROR(VLOOKUP($B54,[1]апрель!$B:$F,4, ),0)</f>
        <v>0</v>
      </c>
      <c r="L54" s="13">
        <f>IFERROR(VLOOKUP($B54,[1]апрель!$B:$F,5, ),0)</f>
        <v>0</v>
      </c>
      <c r="M54" s="13">
        <f>IFERROR(VLOOKUP($B54,[1]май!$B:$F,4, ),0)</f>
        <v>0</v>
      </c>
      <c r="N54" s="13">
        <f>IFERROR(VLOOKUP($B54,[1]май!$B:$F,5, ),0)</f>
        <v>0</v>
      </c>
      <c r="O54" s="13">
        <f>IFERROR(VLOOKUP($B54,[1]июнь!$B:$F,4, ),0)</f>
        <v>0</v>
      </c>
      <c r="P54" s="13">
        <f>IFERROR(VLOOKUP($B54,[1]июнь!$B:$F,5, ),0)</f>
        <v>0</v>
      </c>
      <c r="Q54" s="13">
        <f>IFERROR(VLOOKUP($B54,[1]июль!$B:$F,4, ),0)</f>
        <v>0</v>
      </c>
      <c r="R54" s="13">
        <f>IFERROR(VLOOKUP($B54,[1]июль!$B:$F,5, ),0)</f>
        <v>0</v>
      </c>
      <c r="S54" s="13">
        <f>IFERROR(VLOOKUP($B54,[1]август!$B:$F,4, ),0)</f>
        <v>0</v>
      </c>
      <c r="T54" s="13">
        <f>IFERROR(VLOOKUP($B54,[1]август!$B:$F,5, ),0)</f>
        <v>0</v>
      </c>
      <c r="U54" s="13">
        <f>IFERROR(VLOOKUP($B54,[1]сентябрь!$B:$F,4, ),0)</f>
        <v>0</v>
      </c>
      <c r="V54" s="13">
        <f>IFERROR(VLOOKUP($B54,[1]сентябрь!$B:$F,5, ),0)</f>
        <v>0</v>
      </c>
      <c r="W54" s="13">
        <f>IFERROR(VLOOKUP($B54,[1]октябрь!$B:$F,4, ),0)</f>
        <v>0</v>
      </c>
      <c r="X54" s="13">
        <f>IFERROR(VLOOKUP($B54,[1]октябрь!$B:$F,5, ),0)</f>
        <v>0</v>
      </c>
      <c r="Y54" s="13">
        <f>IFERROR(VLOOKUP($B54,[1]ноябрь!$B:$F,4, ),0)</f>
        <v>0</v>
      </c>
      <c r="Z54" s="13">
        <f>IFERROR(VLOOKUP($B54,[1]ноябрь!$B:$F,5, ),0)</f>
        <v>0</v>
      </c>
      <c r="AA54" s="13">
        <f>IFERROR(VLOOKUP($B54,[1]декабрь!$B:$F,4, ),0)</f>
        <v>0</v>
      </c>
      <c r="AB54" s="13">
        <f>IFERROR(VLOOKUP($B54,[1]декабрь!$B:$F,5, ),0)</f>
        <v>0</v>
      </c>
    </row>
    <row r="55" spans="1:28" x14ac:dyDescent="0.25">
      <c r="A55" s="10" t="s">
        <v>72</v>
      </c>
      <c r="B55" s="11" t="s">
        <v>72</v>
      </c>
      <c r="C55" s="12">
        <f>IFERROR(VLOOKUP($B55,[1]январь!$B:$F,3, ),0)-IFERROR(VLOOKUP($B55,[1]январь!$B:$F,2, ),0)</f>
        <v>-1161.73</v>
      </c>
      <c r="D55" s="12">
        <f>Таблица3[[#This Row],[Столбец30]]+IFERROR(F55,0)+IFERROR(H55,0)+IFERROR(J55,0)+IFERROR(L55,0)+IFERROR(N55,0)+IFERROR(P55,0)+IFERROR(R55,0)+IFERROR(T55,0)+IFERROR(V55,0)+IFERROR(X55,0)+IFERROR(Z55,0)+IFERROR(AB55,0)-IFERROR(AA55,0)-IFERROR(Y55,0)-IFERROR(W55,0)-IFERROR(U55,0)-IFERROR(S55,0)-IFERROR(Q55,0)-IFERROR(O55,0)-IFERROR(M55,0)-IFERROR(K55,0)-IFERROR(I55,0)-IFERROR(G55,0)-IFERROR(E55,0)</f>
        <v>-1161.73</v>
      </c>
      <c r="E55" s="13">
        <f>IFERROR(VLOOKUP($B55,[1]январь!$B:$F,4, ),0)</f>
        <v>0</v>
      </c>
      <c r="F55" s="13">
        <f>IFERROR(VLOOKUP($B55,[1]январь!$B:$F,5, ),0)</f>
        <v>0</v>
      </c>
      <c r="G55" s="13">
        <f>IFERROR(VLOOKUP($B55,[1]февраль!$B:$F,4, ),0)</f>
        <v>0</v>
      </c>
      <c r="H55" s="13">
        <f>IFERROR(VLOOKUP($B55,[1]февраль!$B:$F,5, ),0)</f>
        <v>0</v>
      </c>
      <c r="I55" s="13">
        <f>IFERROR(VLOOKUP($B55,[1]март!$B:$F,4, ),0)</f>
        <v>0</v>
      </c>
      <c r="J55" s="13">
        <f>IFERROR(VLOOKUP($B55,[1]март!$B:$F,5, ),0)</f>
        <v>0</v>
      </c>
      <c r="K55" s="13">
        <f>IFERROR(VLOOKUP($B55,[1]апрель!$B:$F,4, ),0)</f>
        <v>0</v>
      </c>
      <c r="L55" s="13">
        <f>IFERROR(VLOOKUP($B55,[1]апрель!$B:$F,5, ),0)</f>
        <v>0</v>
      </c>
      <c r="M55" s="13">
        <f>IFERROR(VLOOKUP($B55,[1]май!$B:$F,4, ),0)</f>
        <v>0</v>
      </c>
      <c r="N55" s="13">
        <f>IFERROR(VLOOKUP($B55,[1]май!$B:$F,5, ),0)</f>
        <v>0</v>
      </c>
      <c r="O55" s="13">
        <f>IFERROR(VLOOKUP($B55,[1]июнь!$B:$F,4, ),0)</f>
        <v>0</v>
      </c>
      <c r="P55" s="13">
        <f>IFERROR(VLOOKUP($B55,[1]июнь!$B:$F,5, ),0)</f>
        <v>0</v>
      </c>
      <c r="Q55" s="13">
        <f>IFERROR(VLOOKUP($B55,[1]июль!$B:$F,4, ),0)</f>
        <v>0</v>
      </c>
      <c r="R55" s="13">
        <f>IFERROR(VLOOKUP($B55,[1]июль!$B:$F,5, ),0)</f>
        <v>0</v>
      </c>
      <c r="S55" s="13">
        <f>IFERROR(VLOOKUP($B55,[1]август!$B:$F,4, ),0)</f>
        <v>0</v>
      </c>
      <c r="T55" s="13">
        <f>IFERROR(VLOOKUP($B55,[1]август!$B:$F,5, ),0)</f>
        <v>0</v>
      </c>
      <c r="U55" s="13">
        <f>IFERROR(VLOOKUP($B55,[1]сентябрь!$B:$F,4, ),0)</f>
        <v>0</v>
      </c>
      <c r="V55" s="13">
        <f>IFERROR(VLOOKUP($B55,[1]сентябрь!$B:$F,5, ),0)</f>
        <v>0</v>
      </c>
      <c r="W55" s="13">
        <f>IFERROR(VLOOKUP($B55,[1]октябрь!$B:$F,4, ),0)</f>
        <v>0</v>
      </c>
      <c r="X55" s="13">
        <f>IFERROR(VLOOKUP($B55,[1]октябрь!$B:$F,5, ),0)</f>
        <v>0</v>
      </c>
      <c r="Y55" s="13">
        <f>IFERROR(VLOOKUP($B55,[1]ноябрь!$B:$F,4, ),0)</f>
        <v>0</v>
      </c>
      <c r="Z55" s="13">
        <f>IFERROR(VLOOKUP($B55,[1]ноябрь!$B:$F,5, ),0)</f>
        <v>0</v>
      </c>
      <c r="AA55" s="13">
        <f>IFERROR(VLOOKUP($B55,[1]декабрь!$B:$F,4, ),0)</f>
        <v>0</v>
      </c>
      <c r="AB55" s="13">
        <f>IFERROR(VLOOKUP($B55,[1]декабрь!$B:$F,5, ),0)</f>
        <v>0</v>
      </c>
    </row>
    <row r="56" spans="1:28" x14ac:dyDescent="0.25">
      <c r="A56" s="14" t="s">
        <v>73</v>
      </c>
      <c r="B56" s="11" t="s">
        <v>73</v>
      </c>
      <c r="C56" s="12">
        <f>IFERROR(VLOOKUP($B56,[1]январь!$B:$F,3, ),0)-IFERROR(VLOOKUP($B56,[1]январь!$B:$F,2, ),0)</f>
        <v>0</v>
      </c>
      <c r="D56" s="12">
        <f>Таблица3[[#This Row],[Столбец30]]+IFERROR(F56,0)+IFERROR(H56,0)+IFERROR(J56,0)+IFERROR(L56,0)+IFERROR(N56,0)+IFERROR(P56,0)+IFERROR(R56,0)+IFERROR(T56,0)+IFERROR(V56,0)+IFERROR(X56,0)+IFERROR(Z56,0)+IFERROR(AB56,0)-IFERROR(AA56,0)-IFERROR(Y56,0)-IFERROR(W56,0)-IFERROR(U56,0)-IFERROR(S56,0)-IFERROR(Q56,0)-IFERROR(O56,0)-IFERROR(M56,0)-IFERROR(K56,0)-IFERROR(I56,0)-IFERROR(G56,0)-IFERROR(E56,0)</f>
        <v>0</v>
      </c>
      <c r="E56" s="13">
        <f>IFERROR(VLOOKUP($B56,[1]январь!$B:$F,4, ),0)</f>
        <v>0</v>
      </c>
      <c r="F56" s="13">
        <f>IFERROR(VLOOKUP($B56,[1]январь!$B:$F,5, ),0)</f>
        <v>0</v>
      </c>
      <c r="G56" s="13">
        <f>IFERROR(VLOOKUP($B56,[1]февраль!$B:$F,4, ),0)</f>
        <v>0</v>
      </c>
      <c r="H56" s="13">
        <f>IFERROR(VLOOKUP($B56,[1]февраль!$B:$F,5, ),0)</f>
        <v>0</v>
      </c>
      <c r="I56" s="13">
        <f>IFERROR(VLOOKUP($B56,[1]март!$B:$F,4, ),0)</f>
        <v>0</v>
      </c>
      <c r="J56" s="13">
        <f>IFERROR(VLOOKUP($B56,[1]март!$B:$F,5, ),0)</f>
        <v>0</v>
      </c>
      <c r="K56" s="13">
        <f>IFERROR(VLOOKUP($B56,[1]апрель!$B:$F,4, ),0)</f>
        <v>0</v>
      </c>
      <c r="L56" s="13">
        <f>IFERROR(VLOOKUP($B56,[1]апрель!$B:$F,5, ),0)</f>
        <v>0</v>
      </c>
      <c r="M56" s="13">
        <f>IFERROR(VLOOKUP($B56,[1]май!$B:$F,4, ),0)</f>
        <v>0</v>
      </c>
      <c r="N56" s="13">
        <f>IFERROR(VLOOKUP($B56,[1]май!$B:$F,5, ),0)</f>
        <v>0</v>
      </c>
      <c r="O56" s="13">
        <f>IFERROR(VLOOKUP($B56,[1]июнь!$B:$F,4, ),0)</f>
        <v>0</v>
      </c>
      <c r="P56" s="13">
        <f>IFERROR(VLOOKUP($B56,[1]июнь!$B:$F,5, ),0)</f>
        <v>0</v>
      </c>
      <c r="Q56" s="13">
        <f>IFERROR(VLOOKUP($B56,[1]июль!$B:$F,4, ),0)</f>
        <v>0</v>
      </c>
      <c r="R56" s="13">
        <f>IFERROR(VLOOKUP($B56,[1]июль!$B:$F,5, ),0)</f>
        <v>0</v>
      </c>
      <c r="S56" s="13">
        <f>IFERROR(VLOOKUP($B56,[1]август!$B:$F,4, ),0)</f>
        <v>0</v>
      </c>
      <c r="T56" s="13">
        <f>IFERROR(VLOOKUP($B56,[1]август!$B:$F,5, ),0)</f>
        <v>0</v>
      </c>
      <c r="U56" s="13">
        <f>IFERROR(VLOOKUP($B56,[1]сентябрь!$B:$F,4, ),0)</f>
        <v>0</v>
      </c>
      <c r="V56" s="13">
        <f>IFERROR(VLOOKUP($B56,[1]сентябрь!$B:$F,5, ),0)</f>
        <v>0</v>
      </c>
      <c r="W56" s="13">
        <f>IFERROR(VLOOKUP($B56,[1]октябрь!$B:$F,4, ),0)</f>
        <v>0</v>
      </c>
      <c r="X56" s="13">
        <f>IFERROR(VLOOKUP($B56,[1]октябрь!$B:$F,5, ),0)</f>
        <v>0</v>
      </c>
      <c r="Y56" s="13">
        <f>IFERROR(VLOOKUP($B56,[1]ноябрь!$B:$F,4, ),0)</f>
        <v>0</v>
      </c>
      <c r="Z56" s="13">
        <f>IFERROR(VLOOKUP($B56,[1]ноябрь!$B:$F,5, ),0)</f>
        <v>0</v>
      </c>
      <c r="AA56" s="13">
        <f>IFERROR(VLOOKUP($B56,[1]декабрь!$B:$F,4, ),0)</f>
        <v>0</v>
      </c>
      <c r="AB56" s="13">
        <f>IFERROR(VLOOKUP($B56,[1]декабрь!$B:$F,5, ),0)</f>
        <v>0</v>
      </c>
    </row>
    <row r="57" spans="1:28" x14ac:dyDescent="0.25">
      <c r="A57" s="10" t="s">
        <v>74</v>
      </c>
      <c r="B57" s="11" t="s">
        <v>74</v>
      </c>
      <c r="C57" s="12">
        <f>IFERROR(VLOOKUP($B57,[1]январь!$B:$F,3, ),0)-IFERROR(VLOOKUP($B57,[1]январь!$B:$F,2, ),0)</f>
        <v>0</v>
      </c>
      <c r="D57" s="12">
        <f>Таблица3[[#This Row],[Столбец30]]+IFERROR(F57,0)+IFERROR(H57,0)+IFERROR(J57,0)+IFERROR(L57,0)+IFERROR(N57,0)+IFERROR(P57,0)+IFERROR(R57,0)+IFERROR(T57,0)+IFERROR(V57,0)+IFERROR(X57,0)+IFERROR(Z57,0)+IFERROR(AB57,0)-IFERROR(AA57,0)-IFERROR(Y57,0)-IFERROR(W57,0)-IFERROR(U57,0)-IFERROR(S57,0)-IFERROR(Q57,0)-IFERROR(O57,0)-IFERROR(M57,0)-IFERROR(K57,0)-IFERROR(I57,0)-IFERROR(G57,0)-IFERROR(E57,0)</f>
        <v>0</v>
      </c>
      <c r="E57" s="13">
        <f>IFERROR(VLOOKUP($B57,[1]январь!$B:$F,4, ),0)</f>
        <v>0</v>
      </c>
      <c r="F57" s="13">
        <f>IFERROR(VLOOKUP($B57,[1]январь!$B:$F,5, ),0)</f>
        <v>0</v>
      </c>
      <c r="G57" s="13">
        <f>IFERROR(VLOOKUP($B57,[1]февраль!$B:$F,4, ),0)</f>
        <v>0</v>
      </c>
      <c r="H57" s="13">
        <f>IFERROR(VLOOKUP($B57,[1]февраль!$B:$F,5, ),0)</f>
        <v>0</v>
      </c>
      <c r="I57" s="13">
        <f>IFERROR(VLOOKUP($B57,[1]март!$B:$F,4, ),0)</f>
        <v>0</v>
      </c>
      <c r="J57" s="13">
        <f>IFERROR(VLOOKUP($B57,[1]март!$B:$F,5, ),0)</f>
        <v>0</v>
      </c>
      <c r="K57" s="13">
        <f>IFERROR(VLOOKUP($B57,[1]апрель!$B:$F,4, ),0)</f>
        <v>0</v>
      </c>
      <c r="L57" s="13">
        <f>IFERROR(VLOOKUP($B57,[1]апрель!$B:$F,5, ),0)</f>
        <v>0</v>
      </c>
      <c r="M57" s="13">
        <f>IFERROR(VLOOKUP($B57,[1]май!$B:$F,4, ),0)</f>
        <v>0</v>
      </c>
      <c r="N57" s="13">
        <f>IFERROR(VLOOKUP($B57,[1]май!$B:$F,5, ),0)</f>
        <v>0</v>
      </c>
      <c r="O57" s="13">
        <f>IFERROR(VLOOKUP($B57,[1]июнь!$B:$F,4, ),0)</f>
        <v>0</v>
      </c>
      <c r="P57" s="13">
        <f>IFERROR(VLOOKUP($B57,[1]июнь!$B:$F,5, ),0)</f>
        <v>0</v>
      </c>
      <c r="Q57" s="13">
        <f>IFERROR(VLOOKUP($B57,[1]июль!$B:$F,4, ),0)</f>
        <v>0</v>
      </c>
      <c r="R57" s="13">
        <f>IFERROR(VLOOKUP($B57,[1]июль!$B:$F,5, ),0)</f>
        <v>0</v>
      </c>
      <c r="S57" s="13">
        <f>IFERROR(VLOOKUP($B57,[1]август!$B:$F,4, ),0)</f>
        <v>0</v>
      </c>
      <c r="T57" s="13">
        <f>IFERROR(VLOOKUP($B57,[1]август!$B:$F,5, ),0)</f>
        <v>0</v>
      </c>
      <c r="U57" s="13">
        <f>IFERROR(VLOOKUP($B57,[1]сентябрь!$B:$F,4, ),0)</f>
        <v>0</v>
      </c>
      <c r="V57" s="13">
        <f>IFERROR(VLOOKUP($B57,[1]сентябрь!$B:$F,5, ),0)</f>
        <v>0</v>
      </c>
      <c r="W57" s="13">
        <f>IFERROR(VLOOKUP($B57,[1]октябрь!$B:$F,4, ),0)</f>
        <v>0</v>
      </c>
      <c r="X57" s="13">
        <f>IFERROR(VLOOKUP($B57,[1]октябрь!$B:$F,5, ),0)</f>
        <v>0</v>
      </c>
      <c r="Y57" s="13">
        <f>IFERROR(VLOOKUP($B57,[1]ноябрь!$B:$F,4, ),0)</f>
        <v>0</v>
      </c>
      <c r="Z57" s="13">
        <f>IFERROR(VLOOKUP($B57,[1]ноябрь!$B:$F,5, ),0)</f>
        <v>0</v>
      </c>
      <c r="AA57" s="13">
        <f>IFERROR(VLOOKUP($B57,[1]декабрь!$B:$F,4, ),0)</f>
        <v>0</v>
      </c>
      <c r="AB57" s="13">
        <f>IFERROR(VLOOKUP($B57,[1]декабрь!$B:$F,5, ),0)</f>
        <v>0</v>
      </c>
    </row>
    <row r="58" spans="1:28" x14ac:dyDescent="0.25">
      <c r="A58" s="14" t="s">
        <v>75</v>
      </c>
      <c r="B58" s="11" t="s">
        <v>75</v>
      </c>
      <c r="C58" s="12">
        <f>IFERROR(VLOOKUP($B58,[1]январь!$B:$F,3, ),0)-IFERROR(VLOOKUP($B58,[1]январь!$B:$F,2, ),0)</f>
        <v>13243.78</v>
      </c>
      <c r="D58" s="12">
        <f>Таблица3[[#This Row],[Столбец30]]+IFERROR(F58,0)+IFERROR(H58,0)+IFERROR(J58,0)+IFERROR(L58,0)+IFERROR(N58,0)+IFERROR(P58,0)+IFERROR(R58,0)+IFERROR(T58,0)+IFERROR(V58,0)+IFERROR(X58,0)+IFERROR(Z58,0)+IFERROR(AB58,0)-IFERROR(AA58,0)-IFERROR(Y58,0)-IFERROR(W58,0)-IFERROR(U58,0)-IFERROR(S58,0)-IFERROR(Q58,0)-IFERROR(O58,0)-IFERROR(M58,0)-IFERROR(K58,0)-IFERROR(I58,0)-IFERROR(G58,0)-IFERROR(E58,0)</f>
        <v>13243.78</v>
      </c>
      <c r="E58" s="13">
        <f>IFERROR(VLOOKUP($B58,[1]январь!$B:$F,4, ),0)</f>
        <v>0</v>
      </c>
      <c r="F58" s="13">
        <f>IFERROR(VLOOKUP($B58,[1]январь!$B:$F,5, ),0)</f>
        <v>0</v>
      </c>
      <c r="G58" s="13">
        <f>IFERROR(VLOOKUP($B58,[1]февраль!$B:$F,4, ),0)</f>
        <v>0</v>
      </c>
      <c r="H58" s="13">
        <f>IFERROR(VLOOKUP($B58,[1]февраль!$B:$F,5, ),0)</f>
        <v>0</v>
      </c>
      <c r="I58" s="13">
        <f>IFERROR(VLOOKUP($B58,[1]март!$B:$F,4, ),0)</f>
        <v>0</v>
      </c>
      <c r="J58" s="13">
        <f>IFERROR(VLOOKUP($B58,[1]март!$B:$F,5, ),0)</f>
        <v>0</v>
      </c>
      <c r="K58" s="13">
        <f>IFERROR(VLOOKUP($B58,[1]апрель!$B:$F,4, ),0)</f>
        <v>0</v>
      </c>
      <c r="L58" s="13">
        <f>IFERROR(VLOOKUP($B58,[1]апрель!$B:$F,5, ),0)</f>
        <v>0</v>
      </c>
      <c r="M58" s="13">
        <f>IFERROR(VLOOKUP($B58,[1]май!$B:$F,4, ),0)</f>
        <v>0</v>
      </c>
      <c r="N58" s="13">
        <f>IFERROR(VLOOKUP($B58,[1]май!$B:$F,5, ),0)</f>
        <v>0</v>
      </c>
      <c r="O58" s="13">
        <f>IFERROR(VLOOKUP($B58,[1]июнь!$B:$F,4, ),0)</f>
        <v>0</v>
      </c>
      <c r="P58" s="13">
        <f>IFERROR(VLOOKUP($B58,[1]июнь!$B:$F,5, ),0)</f>
        <v>0</v>
      </c>
      <c r="Q58" s="13">
        <f>IFERROR(VLOOKUP($B58,[1]июль!$B:$F,4, ),0)</f>
        <v>0</v>
      </c>
      <c r="R58" s="13">
        <f>IFERROR(VLOOKUP($B58,[1]июль!$B:$F,5, ),0)</f>
        <v>0</v>
      </c>
      <c r="S58" s="13">
        <f>IFERROR(VLOOKUP($B58,[1]август!$B:$F,4, ),0)</f>
        <v>0</v>
      </c>
      <c r="T58" s="13">
        <f>IFERROR(VLOOKUP($B58,[1]август!$B:$F,5, ),0)</f>
        <v>0</v>
      </c>
      <c r="U58" s="13">
        <f>IFERROR(VLOOKUP($B58,[1]сентябрь!$B:$F,4, ),0)</f>
        <v>0</v>
      </c>
      <c r="V58" s="13">
        <f>IFERROR(VLOOKUP($B58,[1]сентябрь!$B:$F,5, ),0)</f>
        <v>0</v>
      </c>
      <c r="W58" s="13">
        <f>IFERROR(VLOOKUP($B58,[1]октябрь!$B:$F,4, ),0)</f>
        <v>0</v>
      </c>
      <c r="X58" s="13">
        <f>IFERROR(VLOOKUP($B58,[1]октябрь!$B:$F,5, ),0)</f>
        <v>0</v>
      </c>
      <c r="Y58" s="13">
        <f>IFERROR(VLOOKUP($B58,[1]ноябрь!$B:$F,4, ),0)</f>
        <v>0</v>
      </c>
      <c r="Z58" s="13">
        <f>IFERROR(VLOOKUP($B58,[1]ноябрь!$B:$F,5, ),0)</f>
        <v>0</v>
      </c>
      <c r="AA58" s="13">
        <f>IFERROR(VLOOKUP($B58,[1]декабрь!$B:$F,4, ),0)</f>
        <v>0</v>
      </c>
      <c r="AB58" s="13">
        <f>IFERROR(VLOOKUP($B58,[1]декабрь!$B:$F,5, ),0)</f>
        <v>0</v>
      </c>
    </row>
    <row r="59" spans="1:28" x14ac:dyDescent="0.25">
      <c r="A59" s="10" t="s">
        <v>76</v>
      </c>
      <c r="B59" s="11" t="s">
        <v>76</v>
      </c>
      <c r="C59" s="12">
        <f>IFERROR(VLOOKUP($B59,[1]январь!$B:$F,3, ),0)-IFERROR(VLOOKUP($B59,[1]январь!$B:$F,2, ),0)</f>
        <v>8687.4599999999991</v>
      </c>
      <c r="D59" s="12">
        <f>Таблица3[[#This Row],[Столбец30]]+IFERROR(F59,0)+IFERROR(H59,0)+IFERROR(J59,0)+IFERROR(L59,0)+IFERROR(N59,0)+IFERROR(P59,0)+IFERROR(R59,0)+IFERROR(T59,0)+IFERROR(V59,0)+IFERROR(X59,0)+IFERROR(Z59,0)+IFERROR(AB59,0)-IFERROR(AA59,0)-IFERROR(Y59,0)-IFERROR(W59,0)-IFERROR(U59,0)-IFERROR(S59,0)-IFERROR(Q59,0)-IFERROR(O59,0)-IFERROR(M59,0)-IFERROR(K59,0)-IFERROR(I59,0)-IFERROR(G59,0)-IFERROR(E59,0)</f>
        <v>8687.4599999999991</v>
      </c>
      <c r="E59" s="13">
        <f>IFERROR(VLOOKUP($B59,[1]январь!$B:$F,4, ),0)</f>
        <v>0</v>
      </c>
      <c r="F59" s="13">
        <f>IFERROR(VLOOKUP($B59,[1]январь!$B:$F,5, ),0)</f>
        <v>0</v>
      </c>
      <c r="G59" s="13">
        <f>IFERROR(VLOOKUP($B59,[1]февраль!$B:$F,4, ),0)</f>
        <v>0</v>
      </c>
      <c r="H59" s="13">
        <f>IFERROR(VLOOKUP($B59,[1]февраль!$B:$F,5, ),0)</f>
        <v>0</v>
      </c>
      <c r="I59" s="13">
        <f>IFERROR(VLOOKUP($B59,[1]март!$B:$F,4, ),0)</f>
        <v>0</v>
      </c>
      <c r="J59" s="13">
        <f>IFERROR(VLOOKUP($B59,[1]март!$B:$F,5, ),0)</f>
        <v>0</v>
      </c>
      <c r="K59" s="13">
        <f>IFERROR(VLOOKUP($B59,[1]апрель!$B:$F,4, ),0)</f>
        <v>0</v>
      </c>
      <c r="L59" s="13">
        <f>IFERROR(VLOOKUP($B59,[1]апрель!$B:$F,5, ),0)</f>
        <v>0</v>
      </c>
      <c r="M59" s="13">
        <f>IFERROR(VLOOKUP($B59,[1]май!$B:$F,4, ),0)</f>
        <v>0</v>
      </c>
      <c r="N59" s="13">
        <f>IFERROR(VLOOKUP($B59,[1]май!$B:$F,5, ),0)</f>
        <v>0</v>
      </c>
      <c r="O59" s="13">
        <f>IFERROR(VLOOKUP($B59,[1]июнь!$B:$F,4, ),0)</f>
        <v>0</v>
      </c>
      <c r="P59" s="13">
        <f>IFERROR(VLOOKUP($B59,[1]июнь!$B:$F,5, ),0)</f>
        <v>0</v>
      </c>
      <c r="Q59" s="13">
        <f>IFERROR(VLOOKUP($B59,[1]июль!$B:$F,4, ),0)</f>
        <v>0</v>
      </c>
      <c r="R59" s="13">
        <f>IFERROR(VLOOKUP($B59,[1]июль!$B:$F,5, ),0)</f>
        <v>0</v>
      </c>
      <c r="S59" s="13">
        <f>IFERROR(VLOOKUP($B59,[1]август!$B:$F,4, ),0)</f>
        <v>0</v>
      </c>
      <c r="T59" s="13">
        <f>IFERROR(VLOOKUP($B59,[1]август!$B:$F,5, ),0)</f>
        <v>0</v>
      </c>
      <c r="U59" s="13">
        <f>IFERROR(VLOOKUP($B59,[1]сентябрь!$B:$F,4, ),0)</f>
        <v>0</v>
      </c>
      <c r="V59" s="13">
        <f>IFERROR(VLOOKUP($B59,[1]сентябрь!$B:$F,5, ),0)</f>
        <v>0</v>
      </c>
      <c r="W59" s="13">
        <f>IFERROR(VLOOKUP($B59,[1]октябрь!$B:$F,4, ),0)</f>
        <v>0</v>
      </c>
      <c r="X59" s="13">
        <f>IFERROR(VLOOKUP($B59,[1]октябрь!$B:$F,5, ),0)</f>
        <v>0</v>
      </c>
      <c r="Y59" s="13">
        <f>IFERROR(VLOOKUP($B59,[1]ноябрь!$B:$F,4, ),0)</f>
        <v>0</v>
      </c>
      <c r="Z59" s="13">
        <f>IFERROR(VLOOKUP($B59,[1]ноябрь!$B:$F,5, ),0)</f>
        <v>0</v>
      </c>
      <c r="AA59" s="13">
        <f>IFERROR(VLOOKUP($B59,[1]декабрь!$B:$F,4, ),0)</f>
        <v>0</v>
      </c>
      <c r="AB59" s="13">
        <f>IFERROR(VLOOKUP($B59,[1]декабрь!$B:$F,5, ),0)</f>
        <v>0</v>
      </c>
    </row>
    <row r="60" spans="1:28" x14ac:dyDescent="0.25">
      <c r="A60" s="14" t="s">
        <v>77</v>
      </c>
      <c r="B60" s="11" t="s">
        <v>77</v>
      </c>
      <c r="C60" s="12">
        <f>IFERROR(VLOOKUP($B60,[1]январь!$B:$F,3, ),0)-IFERROR(VLOOKUP($B60,[1]январь!$B:$F,2, ),0)</f>
        <v>-6649.89</v>
      </c>
      <c r="D60" s="12">
        <f>Таблица3[[#This Row],[Столбец30]]+IFERROR(F60,0)+IFERROR(H60,0)+IFERROR(J60,0)+IFERROR(L60,0)+IFERROR(N60,0)+IFERROR(P60,0)+IFERROR(R60,0)+IFERROR(T60,0)+IFERROR(V60,0)+IFERROR(X60,0)+IFERROR(Z60,0)+IFERROR(AB60,0)-IFERROR(AA60,0)-IFERROR(Y60,0)-IFERROR(W60,0)-IFERROR(U60,0)-IFERROR(S60,0)-IFERROR(Q60,0)-IFERROR(O60,0)-IFERROR(M60,0)-IFERROR(K60,0)-IFERROR(I60,0)-IFERROR(G60,0)-IFERROR(E60,0)</f>
        <v>-6649.89</v>
      </c>
      <c r="E60" s="13">
        <f>IFERROR(VLOOKUP($B60,[1]январь!$B:$F,4, ),0)</f>
        <v>0</v>
      </c>
      <c r="F60" s="13">
        <f>IFERROR(VLOOKUP($B60,[1]январь!$B:$F,5, ),0)</f>
        <v>0</v>
      </c>
      <c r="G60" s="13">
        <f>IFERROR(VLOOKUP($B60,[1]февраль!$B:$F,4, ),0)</f>
        <v>0</v>
      </c>
      <c r="H60" s="13">
        <f>IFERROR(VLOOKUP($B60,[1]февраль!$B:$F,5, ),0)</f>
        <v>0</v>
      </c>
      <c r="I60" s="13">
        <f>IFERROR(VLOOKUP($B60,[1]март!$B:$F,4, ),0)</f>
        <v>0</v>
      </c>
      <c r="J60" s="13">
        <f>IFERROR(VLOOKUP($B60,[1]март!$B:$F,5, ),0)</f>
        <v>0</v>
      </c>
      <c r="K60" s="13">
        <f>IFERROR(VLOOKUP($B60,[1]апрель!$B:$F,4, ),0)</f>
        <v>0</v>
      </c>
      <c r="L60" s="13">
        <f>IFERROR(VLOOKUP($B60,[1]апрель!$B:$F,5, ),0)</f>
        <v>0</v>
      </c>
      <c r="M60" s="13">
        <f>IFERROR(VLOOKUP($B60,[1]май!$B:$F,4, ),0)</f>
        <v>0</v>
      </c>
      <c r="N60" s="13">
        <f>IFERROR(VLOOKUP($B60,[1]май!$B:$F,5, ),0)</f>
        <v>0</v>
      </c>
      <c r="O60" s="13">
        <f>IFERROR(VLOOKUP($B60,[1]июнь!$B:$F,4, ),0)</f>
        <v>0</v>
      </c>
      <c r="P60" s="13">
        <f>IFERROR(VLOOKUP($B60,[1]июнь!$B:$F,5, ),0)</f>
        <v>0</v>
      </c>
      <c r="Q60" s="13">
        <f>IFERROR(VLOOKUP($B60,[1]июль!$B:$F,4, ),0)</f>
        <v>0</v>
      </c>
      <c r="R60" s="13">
        <f>IFERROR(VLOOKUP($B60,[1]июль!$B:$F,5, ),0)</f>
        <v>0</v>
      </c>
      <c r="S60" s="13">
        <f>IFERROR(VLOOKUP($B60,[1]август!$B:$F,4, ),0)</f>
        <v>0</v>
      </c>
      <c r="T60" s="13">
        <f>IFERROR(VLOOKUP($B60,[1]август!$B:$F,5, ),0)</f>
        <v>0</v>
      </c>
      <c r="U60" s="13">
        <f>IFERROR(VLOOKUP($B60,[1]сентябрь!$B:$F,4, ),0)</f>
        <v>0</v>
      </c>
      <c r="V60" s="13">
        <f>IFERROR(VLOOKUP($B60,[1]сентябрь!$B:$F,5, ),0)</f>
        <v>0</v>
      </c>
      <c r="W60" s="13">
        <f>IFERROR(VLOOKUP($B60,[1]октябрь!$B:$F,4, ),0)</f>
        <v>0</v>
      </c>
      <c r="X60" s="13">
        <f>IFERROR(VLOOKUP($B60,[1]октябрь!$B:$F,5, ),0)</f>
        <v>0</v>
      </c>
      <c r="Y60" s="13">
        <f>IFERROR(VLOOKUP($B60,[1]ноябрь!$B:$F,4, ),0)</f>
        <v>0</v>
      </c>
      <c r="Z60" s="13">
        <f>IFERROR(VLOOKUP($B60,[1]ноябрь!$B:$F,5, ),0)</f>
        <v>0</v>
      </c>
      <c r="AA60" s="13">
        <f>IFERROR(VLOOKUP($B60,[1]декабрь!$B:$F,4, ),0)</f>
        <v>0</v>
      </c>
      <c r="AB60" s="13">
        <f>IFERROR(VLOOKUP($B60,[1]декабрь!$B:$F,5, ),0)</f>
        <v>0</v>
      </c>
    </row>
    <row r="61" spans="1:28" x14ac:dyDescent="0.25">
      <c r="A61" s="10" t="s">
        <v>78</v>
      </c>
      <c r="B61" s="11" t="s">
        <v>78</v>
      </c>
      <c r="C61" s="12">
        <f>IFERROR(VLOOKUP($B61,[1]январь!$B:$F,3, ),0)-IFERROR(VLOOKUP($B61,[1]январь!$B:$F,2, ),0)</f>
        <v>-4522.58</v>
      </c>
      <c r="D61" s="12">
        <f>Таблица3[[#This Row],[Столбец30]]+IFERROR(F61,0)+IFERROR(H61,0)+IFERROR(J61,0)+IFERROR(L61,0)+IFERROR(N61,0)+IFERROR(P61,0)+IFERROR(R61,0)+IFERROR(T61,0)+IFERROR(V61,0)+IFERROR(X61,0)+IFERROR(Z61,0)+IFERROR(AB61,0)-IFERROR(AA61,0)-IFERROR(Y61,0)-IFERROR(W61,0)-IFERROR(U61,0)-IFERROR(S61,0)-IFERROR(Q61,0)-IFERROR(O61,0)-IFERROR(M61,0)-IFERROR(K61,0)-IFERROR(I61,0)-IFERROR(G61,0)-IFERROR(E61,0)</f>
        <v>-55.579999999999927</v>
      </c>
      <c r="E61" s="13">
        <f>IFERROR(VLOOKUP($B61,[1]январь!$B:$F,4, ),0)</f>
        <v>0</v>
      </c>
      <c r="F61" s="13">
        <f>IFERROR(VLOOKUP($B61,[1]январь!$B:$F,5, ),0)</f>
        <v>4467</v>
      </c>
      <c r="G61" s="13">
        <f>IFERROR(VLOOKUP($B61,[1]февраль!$B:$F,4, ),0)</f>
        <v>0</v>
      </c>
      <c r="H61" s="13">
        <f>IFERROR(VLOOKUP($B61,[1]февраль!$B:$F,5, ),0)</f>
        <v>0</v>
      </c>
      <c r="I61" s="13">
        <f>IFERROR(VLOOKUP($B61,[1]март!$B:$F,4, ),0)</f>
        <v>0</v>
      </c>
      <c r="J61" s="13">
        <f>IFERROR(VLOOKUP($B61,[1]март!$B:$F,5, ),0)</f>
        <v>0</v>
      </c>
      <c r="K61" s="13">
        <f>IFERROR(VLOOKUP($B61,[1]апрель!$B:$F,4, ),0)</f>
        <v>0</v>
      </c>
      <c r="L61" s="13">
        <f>IFERROR(VLOOKUP($B61,[1]апрель!$B:$F,5, ),0)</f>
        <v>0</v>
      </c>
      <c r="M61" s="13">
        <f>IFERROR(VLOOKUP($B61,[1]май!$B:$F,4, ),0)</f>
        <v>0</v>
      </c>
      <c r="N61" s="13">
        <f>IFERROR(VLOOKUP($B61,[1]май!$B:$F,5, ),0)</f>
        <v>0</v>
      </c>
      <c r="O61" s="13">
        <f>IFERROR(VLOOKUP($B61,[1]июнь!$B:$F,4, ),0)</f>
        <v>0</v>
      </c>
      <c r="P61" s="13">
        <f>IFERROR(VLOOKUP($B61,[1]июнь!$B:$F,5, ),0)</f>
        <v>0</v>
      </c>
      <c r="Q61" s="13">
        <f>IFERROR(VLOOKUP($B61,[1]июль!$B:$F,4, ),0)</f>
        <v>0</v>
      </c>
      <c r="R61" s="13">
        <f>IFERROR(VLOOKUP($B61,[1]июль!$B:$F,5, ),0)</f>
        <v>0</v>
      </c>
      <c r="S61" s="13">
        <f>IFERROR(VLOOKUP($B61,[1]август!$B:$F,4, ),0)</f>
        <v>0</v>
      </c>
      <c r="T61" s="13">
        <f>IFERROR(VLOOKUP($B61,[1]август!$B:$F,5, ),0)</f>
        <v>0</v>
      </c>
      <c r="U61" s="13">
        <f>IFERROR(VLOOKUP($B61,[1]сентябрь!$B:$F,4, ),0)</f>
        <v>0</v>
      </c>
      <c r="V61" s="13">
        <f>IFERROR(VLOOKUP($B61,[1]сентябрь!$B:$F,5, ),0)</f>
        <v>0</v>
      </c>
      <c r="W61" s="13">
        <f>IFERROR(VLOOKUP($B61,[1]октябрь!$B:$F,4, ),0)</f>
        <v>0</v>
      </c>
      <c r="X61" s="13">
        <f>IFERROR(VLOOKUP($B61,[1]октябрь!$B:$F,5, ),0)</f>
        <v>0</v>
      </c>
      <c r="Y61" s="13">
        <f>IFERROR(VLOOKUP($B61,[1]ноябрь!$B:$F,4, ),0)</f>
        <v>0</v>
      </c>
      <c r="Z61" s="13">
        <f>IFERROR(VLOOKUP($B61,[1]ноябрь!$B:$F,5, ),0)</f>
        <v>0</v>
      </c>
      <c r="AA61" s="13">
        <f>IFERROR(VLOOKUP($B61,[1]декабрь!$B:$F,4, ),0)</f>
        <v>0</v>
      </c>
      <c r="AB61" s="13">
        <f>IFERROR(VLOOKUP($B61,[1]декабрь!$B:$F,5, ),0)</f>
        <v>0</v>
      </c>
    </row>
    <row r="62" spans="1:28" x14ac:dyDescent="0.25">
      <c r="A62" s="14" t="s">
        <v>79</v>
      </c>
      <c r="B62" s="11" t="s">
        <v>79</v>
      </c>
      <c r="C62" s="12">
        <f>IFERROR(VLOOKUP($B62,[1]январь!$B:$F,3, ),0)-IFERROR(VLOOKUP($B62,[1]январь!$B:$F,2, ),0)</f>
        <v>0</v>
      </c>
      <c r="D62" s="12">
        <f>Таблица3[[#This Row],[Столбец30]]+IFERROR(F62,0)+IFERROR(H62,0)+IFERROR(J62,0)+IFERROR(L62,0)+IFERROR(N62,0)+IFERROR(P62,0)+IFERROR(R62,0)+IFERROR(T62,0)+IFERROR(V62,0)+IFERROR(X62,0)+IFERROR(Z62,0)+IFERROR(AB62,0)-IFERROR(AA62,0)-IFERROR(Y62,0)-IFERROR(W62,0)-IFERROR(U62,0)-IFERROR(S62,0)-IFERROR(Q62,0)-IFERROR(O62,0)-IFERROR(M62,0)-IFERROR(K62,0)-IFERROR(I62,0)-IFERROR(G62,0)-IFERROR(E62,0)</f>
        <v>0</v>
      </c>
      <c r="E62" s="13">
        <f>IFERROR(VLOOKUP($B62,[1]январь!$B:$F,4, ),0)</f>
        <v>0</v>
      </c>
      <c r="F62" s="13">
        <f>IFERROR(VLOOKUP($B62,[1]январь!$B:$F,5, ),0)</f>
        <v>0</v>
      </c>
      <c r="G62" s="13">
        <f>IFERROR(VLOOKUP($B62,[1]февраль!$B:$F,4, ),0)</f>
        <v>0</v>
      </c>
      <c r="H62" s="13">
        <f>IFERROR(VLOOKUP($B62,[1]февраль!$B:$F,5, ),0)</f>
        <v>0</v>
      </c>
      <c r="I62" s="13">
        <f>IFERROR(VLOOKUP($B62,[1]март!$B:$F,4, ),0)</f>
        <v>0</v>
      </c>
      <c r="J62" s="13">
        <f>IFERROR(VLOOKUP($B62,[1]март!$B:$F,5, ),0)</f>
        <v>0</v>
      </c>
      <c r="K62" s="13">
        <f>IFERROR(VLOOKUP($B62,[1]апрель!$B:$F,4, ),0)</f>
        <v>0</v>
      </c>
      <c r="L62" s="13">
        <f>IFERROR(VLOOKUP($B62,[1]апрель!$B:$F,5, ),0)</f>
        <v>0</v>
      </c>
      <c r="M62" s="13">
        <f>IFERROR(VLOOKUP($B62,[1]май!$B:$F,4, ),0)</f>
        <v>0</v>
      </c>
      <c r="N62" s="13">
        <f>IFERROR(VLOOKUP($B62,[1]май!$B:$F,5, ),0)</f>
        <v>0</v>
      </c>
      <c r="O62" s="13">
        <f>IFERROR(VLOOKUP($B62,[1]июнь!$B:$F,4, ),0)</f>
        <v>0</v>
      </c>
      <c r="P62" s="13">
        <f>IFERROR(VLOOKUP($B62,[1]июнь!$B:$F,5, ),0)</f>
        <v>0</v>
      </c>
      <c r="Q62" s="13">
        <f>IFERROR(VLOOKUP($B62,[1]июль!$B:$F,4, ),0)</f>
        <v>0</v>
      </c>
      <c r="R62" s="13">
        <f>IFERROR(VLOOKUP($B62,[1]июль!$B:$F,5, ),0)</f>
        <v>0</v>
      </c>
      <c r="S62" s="13">
        <f>IFERROR(VLOOKUP($B62,[1]август!$B:$F,4, ),0)</f>
        <v>0</v>
      </c>
      <c r="T62" s="13">
        <f>IFERROR(VLOOKUP($B62,[1]август!$B:$F,5, ),0)</f>
        <v>0</v>
      </c>
      <c r="U62" s="13">
        <f>IFERROR(VLOOKUP($B62,[1]сентябрь!$B:$F,4, ),0)</f>
        <v>0</v>
      </c>
      <c r="V62" s="13">
        <f>IFERROR(VLOOKUP($B62,[1]сентябрь!$B:$F,5, ),0)</f>
        <v>0</v>
      </c>
      <c r="W62" s="13">
        <f>IFERROR(VLOOKUP($B62,[1]октябрь!$B:$F,4, ),0)</f>
        <v>0</v>
      </c>
      <c r="X62" s="13">
        <f>IFERROR(VLOOKUP($B62,[1]октябрь!$B:$F,5, ),0)</f>
        <v>0</v>
      </c>
      <c r="Y62" s="13">
        <f>IFERROR(VLOOKUP($B62,[1]ноябрь!$B:$F,4, ),0)</f>
        <v>0</v>
      </c>
      <c r="Z62" s="13">
        <f>IFERROR(VLOOKUP($B62,[1]ноябрь!$B:$F,5, ),0)</f>
        <v>0</v>
      </c>
      <c r="AA62" s="13">
        <f>IFERROR(VLOOKUP($B62,[1]декабрь!$B:$F,4, ),0)</f>
        <v>0</v>
      </c>
      <c r="AB62" s="13">
        <f>IFERROR(VLOOKUP($B62,[1]декабрь!$B:$F,5, ),0)</f>
        <v>0</v>
      </c>
    </row>
    <row r="63" spans="1:28" x14ac:dyDescent="0.25">
      <c r="A63" s="10" t="s">
        <v>80</v>
      </c>
      <c r="B63" s="11" t="s">
        <v>80</v>
      </c>
      <c r="C63" s="12">
        <f>IFERROR(VLOOKUP($B63,[1]январь!$B:$F,3, ),0)-IFERROR(VLOOKUP($B63,[1]январь!$B:$F,2, ),0)</f>
        <v>-6943.21</v>
      </c>
      <c r="D63" s="12">
        <f>Таблица3[[#This Row],[Столбец30]]+IFERROR(F63,0)+IFERROR(H63,0)+IFERROR(J63,0)+IFERROR(L63,0)+IFERROR(N63,0)+IFERROR(P63,0)+IFERROR(R63,0)+IFERROR(T63,0)+IFERROR(V63,0)+IFERROR(X63,0)+IFERROR(Z63,0)+IFERROR(AB63,0)-IFERROR(AA63,0)-IFERROR(Y63,0)-IFERROR(W63,0)-IFERROR(U63,0)-IFERROR(S63,0)-IFERROR(Q63,0)-IFERROR(O63,0)-IFERROR(M63,0)-IFERROR(K63,0)-IFERROR(I63,0)-IFERROR(G63,0)-IFERROR(E63,0)</f>
        <v>-6943.21</v>
      </c>
      <c r="E63" s="13">
        <f>IFERROR(VLOOKUP($B63,[1]январь!$B:$F,4, ),0)</f>
        <v>0</v>
      </c>
      <c r="F63" s="13">
        <f>IFERROR(VLOOKUP($B63,[1]январь!$B:$F,5, ),0)</f>
        <v>0</v>
      </c>
      <c r="G63" s="13">
        <f>IFERROR(VLOOKUP($B63,[1]февраль!$B:$F,4, ),0)</f>
        <v>0</v>
      </c>
      <c r="H63" s="13">
        <f>IFERROR(VLOOKUP($B63,[1]февраль!$B:$F,5, ),0)</f>
        <v>0</v>
      </c>
      <c r="I63" s="13">
        <f>IFERROR(VLOOKUP($B63,[1]март!$B:$F,4, ),0)</f>
        <v>0</v>
      </c>
      <c r="J63" s="13">
        <f>IFERROR(VLOOKUP($B63,[1]март!$B:$F,5, ),0)</f>
        <v>0</v>
      </c>
      <c r="K63" s="13">
        <f>IFERROR(VLOOKUP($B63,[1]апрель!$B:$F,4, ),0)</f>
        <v>0</v>
      </c>
      <c r="L63" s="13">
        <f>IFERROR(VLOOKUP($B63,[1]апрель!$B:$F,5, ),0)</f>
        <v>0</v>
      </c>
      <c r="M63" s="13">
        <f>IFERROR(VLOOKUP($B63,[1]май!$B:$F,4, ),0)</f>
        <v>0</v>
      </c>
      <c r="N63" s="13">
        <f>IFERROR(VLOOKUP($B63,[1]май!$B:$F,5, ),0)</f>
        <v>0</v>
      </c>
      <c r="O63" s="13">
        <f>IFERROR(VLOOKUP($B63,[1]июнь!$B:$F,4, ),0)</f>
        <v>0</v>
      </c>
      <c r="P63" s="13">
        <f>IFERROR(VLOOKUP($B63,[1]июнь!$B:$F,5, ),0)</f>
        <v>0</v>
      </c>
      <c r="Q63" s="13">
        <f>IFERROR(VLOOKUP($B63,[1]июль!$B:$F,4, ),0)</f>
        <v>0</v>
      </c>
      <c r="R63" s="13">
        <f>IFERROR(VLOOKUP($B63,[1]июль!$B:$F,5, ),0)</f>
        <v>0</v>
      </c>
      <c r="S63" s="13">
        <f>IFERROR(VLOOKUP($B63,[1]август!$B:$F,4, ),0)</f>
        <v>0</v>
      </c>
      <c r="T63" s="13">
        <f>IFERROR(VLOOKUP($B63,[1]август!$B:$F,5, ),0)</f>
        <v>0</v>
      </c>
      <c r="U63" s="13">
        <f>IFERROR(VLOOKUP($B63,[1]сентябрь!$B:$F,4, ),0)</f>
        <v>0</v>
      </c>
      <c r="V63" s="13">
        <f>IFERROR(VLOOKUP($B63,[1]сентябрь!$B:$F,5, ),0)</f>
        <v>0</v>
      </c>
      <c r="W63" s="13">
        <f>IFERROR(VLOOKUP($B63,[1]октябрь!$B:$F,4, ),0)</f>
        <v>0</v>
      </c>
      <c r="X63" s="13">
        <f>IFERROR(VLOOKUP($B63,[1]октябрь!$B:$F,5, ),0)</f>
        <v>0</v>
      </c>
      <c r="Y63" s="13">
        <f>IFERROR(VLOOKUP($B63,[1]ноябрь!$B:$F,4, ),0)</f>
        <v>0</v>
      </c>
      <c r="Z63" s="13">
        <f>IFERROR(VLOOKUP($B63,[1]ноябрь!$B:$F,5, ),0)</f>
        <v>0</v>
      </c>
      <c r="AA63" s="13">
        <f>IFERROR(VLOOKUP($B63,[1]декабрь!$B:$F,4, ),0)</f>
        <v>0</v>
      </c>
      <c r="AB63" s="13">
        <f>IFERROR(VLOOKUP($B63,[1]декабрь!$B:$F,5, ),0)</f>
        <v>0</v>
      </c>
    </row>
    <row r="64" spans="1:28" x14ac:dyDescent="0.25">
      <c r="A64" s="14" t="s">
        <v>81</v>
      </c>
      <c r="B64" s="11" t="s">
        <v>81</v>
      </c>
      <c r="C64" s="12">
        <f>IFERROR(VLOOKUP($B64,[1]январь!$B:$F,3, ),0)-IFERROR(VLOOKUP($B64,[1]январь!$B:$F,2, ),0)</f>
        <v>40749.72</v>
      </c>
      <c r="D64" s="12">
        <f>Таблица3[[#This Row],[Столбец30]]+IFERROR(F64,0)+IFERROR(H64,0)+IFERROR(J64,0)+IFERROR(L64,0)+IFERROR(N64,0)+IFERROR(P64,0)+IFERROR(R64,0)+IFERROR(T64,0)+IFERROR(V64,0)+IFERROR(X64,0)+IFERROR(Z64,0)+IFERROR(AB64,0)-IFERROR(AA64,0)-IFERROR(Y64,0)-IFERROR(W64,0)-IFERROR(U64,0)-IFERROR(S64,0)-IFERROR(Q64,0)-IFERROR(O64,0)-IFERROR(M64,0)-IFERROR(K64,0)-IFERROR(I64,0)-IFERROR(G64,0)-IFERROR(E64,0)</f>
        <v>40749.72</v>
      </c>
      <c r="E64" s="13">
        <f>IFERROR(VLOOKUP($B64,[1]январь!$B:$F,4, ),0)</f>
        <v>0</v>
      </c>
      <c r="F64" s="13">
        <f>IFERROR(VLOOKUP($B64,[1]январь!$B:$F,5, ),0)</f>
        <v>0</v>
      </c>
      <c r="G64" s="13">
        <f>IFERROR(VLOOKUP($B64,[1]февраль!$B:$F,4, ),0)</f>
        <v>0</v>
      </c>
      <c r="H64" s="13">
        <f>IFERROR(VLOOKUP($B64,[1]февраль!$B:$F,5, ),0)</f>
        <v>0</v>
      </c>
      <c r="I64" s="13">
        <f>IFERROR(VLOOKUP($B64,[1]март!$B:$F,4, ),0)</f>
        <v>0</v>
      </c>
      <c r="J64" s="13">
        <f>IFERROR(VLOOKUP($B64,[1]март!$B:$F,5, ),0)</f>
        <v>0</v>
      </c>
      <c r="K64" s="13">
        <f>IFERROR(VLOOKUP($B64,[1]апрель!$B:$F,4, ),0)</f>
        <v>0</v>
      </c>
      <c r="L64" s="13">
        <f>IFERROR(VLOOKUP($B64,[1]апрель!$B:$F,5, ),0)</f>
        <v>0</v>
      </c>
      <c r="M64" s="13">
        <f>IFERROR(VLOOKUP($B64,[1]май!$B:$F,4, ),0)</f>
        <v>0</v>
      </c>
      <c r="N64" s="13">
        <f>IFERROR(VLOOKUP($B64,[1]май!$B:$F,5, ),0)</f>
        <v>0</v>
      </c>
      <c r="O64" s="13">
        <f>IFERROR(VLOOKUP($B64,[1]июнь!$B:$F,4, ),0)</f>
        <v>0</v>
      </c>
      <c r="P64" s="13">
        <f>IFERROR(VLOOKUP($B64,[1]июнь!$B:$F,5, ),0)</f>
        <v>0</v>
      </c>
      <c r="Q64" s="13">
        <f>IFERROR(VLOOKUP($B64,[1]июль!$B:$F,4, ),0)</f>
        <v>0</v>
      </c>
      <c r="R64" s="13">
        <f>IFERROR(VLOOKUP($B64,[1]июль!$B:$F,5, ),0)</f>
        <v>0</v>
      </c>
      <c r="S64" s="13">
        <f>IFERROR(VLOOKUP($B64,[1]август!$B:$F,4, ),0)</f>
        <v>0</v>
      </c>
      <c r="T64" s="13">
        <f>IFERROR(VLOOKUP($B64,[1]август!$B:$F,5, ),0)</f>
        <v>0</v>
      </c>
      <c r="U64" s="13">
        <f>IFERROR(VLOOKUP($B64,[1]сентябрь!$B:$F,4, ),0)</f>
        <v>0</v>
      </c>
      <c r="V64" s="13">
        <f>IFERROR(VLOOKUP($B64,[1]сентябрь!$B:$F,5, ),0)</f>
        <v>0</v>
      </c>
      <c r="W64" s="13">
        <f>IFERROR(VLOOKUP($B64,[1]октябрь!$B:$F,4, ),0)</f>
        <v>0</v>
      </c>
      <c r="X64" s="13">
        <f>IFERROR(VLOOKUP($B64,[1]октябрь!$B:$F,5, ),0)</f>
        <v>0</v>
      </c>
      <c r="Y64" s="13">
        <f>IFERROR(VLOOKUP($B64,[1]ноябрь!$B:$F,4, ),0)</f>
        <v>0</v>
      </c>
      <c r="Z64" s="13">
        <f>IFERROR(VLOOKUP($B64,[1]ноябрь!$B:$F,5, ),0)</f>
        <v>0</v>
      </c>
      <c r="AA64" s="13">
        <f>IFERROR(VLOOKUP($B64,[1]декабрь!$B:$F,4, ),0)</f>
        <v>0</v>
      </c>
      <c r="AB64" s="13">
        <f>IFERROR(VLOOKUP($B64,[1]декабрь!$B:$F,5, ),0)</f>
        <v>0</v>
      </c>
    </row>
    <row r="65" spans="1:28" x14ac:dyDescent="0.25">
      <c r="A65" s="10" t="s">
        <v>82</v>
      </c>
      <c r="B65" s="11" t="s">
        <v>82</v>
      </c>
      <c r="C65" s="12">
        <f>IFERROR(VLOOKUP($B65,[1]январь!$B:$F,3, ),0)-IFERROR(VLOOKUP($B65,[1]январь!$B:$F,2, ),0)</f>
        <v>0</v>
      </c>
      <c r="D65" s="12">
        <f>Таблица3[[#This Row],[Столбец30]]+IFERROR(F65,0)+IFERROR(H65,0)+IFERROR(J65,0)+IFERROR(L65,0)+IFERROR(N65,0)+IFERROR(P65,0)+IFERROR(R65,0)+IFERROR(T65,0)+IFERROR(V65,0)+IFERROR(X65,0)+IFERROR(Z65,0)+IFERROR(AB65,0)-IFERROR(AA65,0)-IFERROR(Y65,0)-IFERROR(W65,0)-IFERROR(U65,0)-IFERROR(S65,0)-IFERROR(Q65,0)-IFERROR(O65,0)-IFERROR(M65,0)-IFERROR(K65,0)-IFERROR(I65,0)-IFERROR(G65,0)-IFERROR(E65,0)</f>
        <v>0</v>
      </c>
      <c r="E65" s="13">
        <f>IFERROR(VLOOKUP($B65,[1]январь!$B:$F,4, ),0)</f>
        <v>0</v>
      </c>
      <c r="F65" s="13">
        <f>IFERROR(VLOOKUP($B65,[1]январь!$B:$F,5, ),0)</f>
        <v>0</v>
      </c>
      <c r="G65" s="13">
        <f>IFERROR(VLOOKUP($B65,[1]февраль!$B:$F,4, ),0)</f>
        <v>0</v>
      </c>
      <c r="H65" s="13">
        <f>IFERROR(VLOOKUP($B65,[1]февраль!$B:$F,5, ),0)</f>
        <v>0</v>
      </c>
      <c r="I65" s="13">
        <f>IFERROR(VLOOKUP($B65,[1]март!$B:$F,4, ),0)</f>
        <v>0</v>
      </c>
      <c r="J65" s="13">
        <f>IFERROR(VLOOKUP($B65,[1]март!$B:$F,5, ),0)</f>
        <v>0</v>
      </c>
      <c r="K65" s="13">
        <f>IFERROR(VLOOKUP($B65,[1]апрель!$B:$F,4, ),0)</f>
        <v>0</v>
      </c>
      <c r="L65" s="13">
        <f>IFERROR(VLOOKUP($B65,[1]апрель!$B:$F,5, ),0)</f>
        <v>0</v>
      </c>
      <c r="M65" s="13">
        <f>IFERROR(VLOOKUP($B65,[1]май!$B:$F,4, ),0)</f>
        <v>0</v>
      </c>
      <c r="N65" s="13">
        <f>IFERROR(VLOOKUP($B65,[1]май!$B:$F,5, ),0)</f>
        <v>0</v>
      </c>
      <c r="O65" s="13">
        <f>IFERROR(VLOOKUP($B65,[1]июнь!$B:$F,4, ),0)</f>
        <v>0</v>
      </c>
      <c r="P65" s="13">
        <f>IFERROR(VLOOKUP($B65,[1]июнь!$B:$F,5, ),0)</f>
        <v>0</v>
      </c>
      <c r="Q65" s="13">
        <f>IFERROR(VLOOKUP($B65,[1]июль!$B:$F,4, ),0)</f>
        <v>0</v>
      </c>
      <c r="R65" s="13">
        <f>IFERROR(VLOOKUP($B65,[1]июль!$B:$F,5, ),0)</f>
        <v>0</v>
      </c>
      <c r="S65" s="13">
        <f>IFERROR(VLOOKUP($B65,[1]август!$B:$F,4, ),0)</f>
        <v>0</v>
      </c>
      <c r="T65" s="13">
        <f>IFERROR(VLOOKUP($B65,[1]август!$B:$F,5, ),0)</f>
        <v>0</v>
      </c>
      <c r="U65" s="13">
        <f>IFERROR(VLOOKUP($B65,[1]сентябрь!$B:$F,4, ),0)</f>
        <v>0</v>
      </c>
      <c r="V65" s="13">
        <f>IFERROR(VLOOKUP($B65,[1]сентябрь!$B:$F,5, ),0)</f>
        <v>0</v>
      </c>
      <c r="W65" s="13">
        <f>IFERROR(VLOOKUP($B65,[1]октябрь!$B:$F,4, ),0)</f>
        <v>0</v>
      </c>
      <c r="X65" s="13">
        <f>IFERROR(VLOOKUP($B65,[1]октябрь!$B:$F,5, ),0)</f>
        <v>0</v>
      </c>
      <c r="Y65" s="13">
        <f>IFERROR(VLOOKUP($B65,[1]ноябрь!$B:$F,4, ),0)</f>
        <v>0</v>
      </c>
      <c r="Z65" s="13">
        <f>IFERROR(VLOOKUP($B65,[1]ноябрь!$B:$F,5, ),0)</f>
        <v>0</v>
      </c>
      <c r="AA65" s="13">
        <f>IFERROR(VLOOKUP($B65,[1]декабрь!$B:$F,4, ),0)</f>
        <v>0</v>
      </c>
      <c r="AB65" s="13">
        <f>IFERROR(VLOOKUP($B65,[1]декабрь!$B:$F,5, ),0)</f>
        <v>0</v>
      </c>
    </row>
    <row r="66" spans="1:28" x14ac:dyDescent="0.25">
      <c r="A66" s="14" t="s">
        <v>83</v>
      </c>
      <c r="B66" s="11" t="s">
        <v>83</v>
      </c>
      <c r="C66" s="12">
        <f>IFERROR(VLOOKUP($B66,[1]январь!$B:$F,3, ),0)-IFERROR(VLOOKUP($B66,[1]январь!$B:$F,2, ),0)</f>
        <v>388.6</v>
      </c>
      <c r="D66" s="12">
        <f>Таблица3[[#This Row],[Столбец30]]+IFERROR(F66,0)+IFERROR(H66,0)+IFERROR(J66,0)+IFERROR(L66,0)+IFERROR(N66,0)+IFERROR(P66,0)+IFERROR(R66,0)+IFERROR(T66,0)+IFERROR(V66,0)+IFERROR(X66,0)+IFERROR(Z66,0)+IFERROR(AB66,0)-IFERROR(AA66,0)-IFERROR(Y66,0)-IFERROR(W66,0)-IFERROR(U66,0)-IFERROR(S66,0)-IFERROR(Q66,0)-IFERROR(O66,0)-IFERROR(M66,0)-IFERROR(K66,0)-IFERROR(I66,0)-IFERROR(G66,0)-IFERROR(E66,0)</f>
        <v>388.6</v>
      </c>
      <c r="E66" s="13">
        <f>IFERROR(VLOOKUP($B66,[1]январь!$B:$F,4, ),0)</f>
        <v>0</v>
      </c>
      <c r="F66" s="13">
        <f>IFERROR(VLOOKUP($B66,[1]январь!$B:$F,5, ),0)</f>
        <v>0</v>
      </c>
      <c r="G66" s="13">
        <f>IFERROR(VLOOKUP($B66,[1]февраль!$B:$F,4, ),0)</f>
        <v>0</v>
      </c>
      <c r="H66" s="13">
        <f>IFERROR(VLOOKUP($B66,[1]февраль!$B:$F,5, ),0)</f>
        <v>0</v>
      </c>
      <c r="I66" s="13">
        <f>IFERROR(VLOOKUP($B66,[1]март!$B:$F,4, ),0)</f>
        <v>0</v>
      </c>
      <c r="J66" s="13">
        <f>IFERROR(VLOOKUP($B66,[1]март!$B:$F,5, ),0)</f>
        <v>0</v>
      </c>
      <c r="K66" s="13">
        <f>IFERROR(VLOOKUP($B66,[1]апрель!$B:$F,4, ),0)</f>
        <v>0</v>
      </c>
      <c r="L66" s="13">
        <f>IFERROR(VLOOKUP($B66,[1]апрель!$B:$F,5, ),0)</f>
        <v>0</v>
      </c>
      <c r="M66" s="13">
        <f>IFERROR(VLOOKUP($B66,[1]май!$B:$F,4, ),0)</f>
        <v>0</v>
      </c>
      <c r="N66" s="13">
        <f>IFERROR(VLOOKUP($B66,[1]май!$B:$F,5, ),0)</f>
        <v>0</v>
      </c>
      <c r="O66" s="13">
        <f>IFERROR(VLOOKUP($B66,[1]июнь!$B:$F,4, ),0)</f>
        <v>0</v>
      </c>
      <c r="P66" s="13">
        <f>IFERROR(VLOOKUP($B66,[1]июнь!$B:$F,5, ),0)</f>
        <v>0</v>
      </c>
      <c r="Q66" s="13">
        <f>IFERROR(VLOOKUP($B66,[1]июль!$B:$F,4, ),0)</f>
        <v>0</v>
      </c>
      <c r="R66" s="13">
        <f>IFERROR(VLOOKUP($B66,[1]июль!$B:$F,5, ),0)</f>
        <v>0</v>
      </c>
      <c r="S66" s="13">
        <f>IFERROR(VLOOKUP($B66,[1]август!$B:$F,4, ),0)</f>
        <v>0</v>
      </c>
      <c r="T66" s="13">
        <f>IFERROR(VLOOKUP($B66,[1]август!$B:$F,5, ),0)</f>
        <v>0</v>
      </c>
      <c r="U66" s="13">
        <f>IFERROR(VLOOKUP($B66,[1]сентябрь!$B:$F,4, ),0)</f>
        <v>0</v>
      </c>
      <c r="V66" s="13">
        <f>IFERROR(VLOOKUP($B66,[1]сентябрь!$B:$F,5, ),0)</f>
        <v>0</v>
      </c>
      <c r="W66" s="13">
        <f>IFERROR(VLOOKUP($B66,[1]октябрь!$B:$F,4, ),0)</f>
        <v>0</v>
      </c>
      <c r="X66" s="13">
        <f>IFERROR(VLOOKUP($B66,[1]октябрь!$B:$F,5, ),0)</f>
        <v>0</v>
      </c>
      <c r="Y66" s="13">
        <f>IFERROR(VLOOKUP($B66,[1]ноябрь!$B:$F,4, ),0)</f>
        <v>0</v>
      </c>
      <c r="Z66" s="13">
        <f>IFERROR(VLOOKUP($B66,[1]ноябрь!$B:$F,5, ),0)</f>
        <v>0</v>
      </c>
      <c r="AA66" s="13">
        <f>IFERROR(VLOOKUP($B66,[1]декабрь!$B:$F,4, ),0)</f>
        <v>0</v>
      </c>
      <c r="AB66" s="13">
        <f>IFERROR(VLOOKUP($B66,[1]декабрь!$B:$F,5, ),0)</f>
        <v>0</v>
      </c>
    </row>
    <row r="67" spans="1:28" x14ac:dyDescent="0.25">
      <c r="A67" s="10" t="s">
        <v>84</v>
      </c>
      <c r="B67" s="11" t="s">
        <v>84</v>
      </c>
      <c r="C67" s="12">
        <f>IFERROR(VLOOKUP($B67,[1]январь!$B:$F,3, ),0)-IFERROR(VLOOKUP($B67,[1]январь!$B:$F,2, ),0)</f>
        <v>-4110.7</v>
      </c>
      <c r="D67" s="12">
        <f>Таблица3[[#This Row],[Столбец30]]+IFERROR(F67,0)+IFERROR(H67,0)+IFERROR(J67,0)+IFERROR(L67,0)+IFERROR(N67,0)+IFERROR(P67,0)+IFERROR(R67,0)+IFERROR(T67,0)+IFERROR(V67,0)+IFERROR(X67,0)+IFERROR(Z67,0)+IFERROR(AB67,0)-IFERROR(AA67,0)-IFERROR(Y67,0)-IFERROR(W67,0)-IFERROR(U67,0)-IFERROR(S67,0)-IFERROR(Q67,0)-IFERROR(O67,0)-IFERROR(M67,0)-IFERROR(K67,0)-IFERROR(I67,0)-IFERROR(G67,0)-IFERROR(E67,0)</f>
        <v>-4110.7</v>
      </c>
      <c r="E67" s="13">
        <f>IFERROR(VLOOKUP($B67,[1]январь!$B:$F,4, ),0)</f>
        <v>0</v>
      </c>
      <c r="F67" s="13">
        <f>IFERROR(VLOOKUP($B67,[1]январь!$B:$F,5, ),0)</f>
        <v>0</v>
      </c>
      <c r="G67" s="13">
        <f>IFERROR(VLOOKUP($B67,[1]февраль!$B:$F,4, ),0)</f>
        <v>0</v>
      </c>
      <c r="H67" s="13">
        <f>IFERROR(VLOOKUP($B67,[1]февраль!$B:$F,5, ),0)</f>
        <v>0</v>
      </c>
      <c r="I67" s="13">
        <f>IFERROR(VLOOKUP($B67,[1]март!$B:$F,4, ),0)</f>
        <v>0</v>
      </c>
      <c r="J67" s="13">
        <f>IFERROR(VLOOKUP($B67,[1]март!$B:$F,5, ),0)</f>
        <v>0</v>
      </c>
      <c r="K67" s="13">
        <f>IFERROR(VLOOKUP($B67,[1]апрель!$B:$F,4, ),0)</f>
        <v>0</v>
      </c>
      <c r="L67" s="13">
        <f>IFERROR(VLOOKUP($B67,[1]апрель!$B:$F,5, ),0)</f>
        <v>0</v>
      </c>
      <c r="M67" s="13">
        <f>IFERROR(VLOOKUP($B67,[1]май!$B:$F,4, ),0)</f>
        <v>0</v>
      </c>
      <c r="N67" s="13">
        <f>IFERROR(VLOOKUP($B67,[1]май!$B:$F,5, ),0)</f>
        <v>0</v>
      </c>
      <c r="O67" s="13">
        <f>IFERROR(VLOOKUP($B67,[1]июнь!$B:$F,4, ),0)</f>
        <v>0</v>
      </c>
      <c r="P67" s="13">
        <f>IFERROR(VLOOKUP($B67,[1]июнь!$B:$F,5, ),0)</f>
        <v>0</v>
      </c>
      <c r="Q67" s="13">
        <f>IFERROR(VLOOKUP($B67,[1]июль!$B:$F,4, ),0)</f>
        <v>0</v>
      </c>
      <c r="R67" s="13">
        <f>IFERROR(VLOOKUP($B67,[1]июль!$B:$F,5, ),0)</f>
        <v>0</v>
      </c>
      <c r="S67" s="13">
        <f>IFERROR(VLOOKUP($B67,[1]август!$B:$F,4, ),0)</f>
        <v>0</v>
      </c>
      <c r="T67" s="13">
        <f>IFERROR(VLOOKUP($B67,[1]август!$B:$F,5, ),0)</f>
        <v>0</v>
      </c>
      <c r="U67" s="13">
        <f>IFERROR(VLOOKUP($B67,[1]сентябрь!$B:$F,4, ),0)</f>
        <v>0</v>
      </c>
      <c r="V67" s="13">
        <f>IFERROR(VLOOKUP($B67,[1]сентябрь!$B:$F,5, ),0)</f>
        <v>0</v>
      </c>
      <c r="W67" s="13">
        <f>IFERROR(VLOOKUP($B67,[1]октябрь!$B:$F,4, ),0)</f>
        <v>0</v>
      </c>
      <c r="X67" s="13">
        <f>IFERROR(VLOOKUP($B67,[1]октябрь!$B:$F,5, ),0)</f>
        <v>0</v>
      </c>
      <c r="Y67" s="13">
        <f>IFERROR(VLOOKUP($B67,[1]ноябрь!$B:$F,4, ),0)</f>
        <v>0</v>
      </c>
      <c r="Z67" s="13">
        <f>IFERROR(VLOOKUP($B67,[1]ноябрь!$B:$F,5, ),0)</f>
        <v>0</v>
      </c>
      <c r="AA67" s="13">
        <f>IFERROR(VLOOKUP($B67,[1]декабрь!$B:$F,4, ),0)</f>
        <v>0</v>
      </c>
      <c r="AB67" s="13">
        <f>IFERROR(VLOOKUP($B67,[1]декабрь!$B:$F,5, ),0)</f>
        <v>0</v>
      </c>
    </row>
    <row r="68" spans="1:28" x14ac:dyDescent="0.25">
      <c r="A68" s="14" t="s">
        <v>85</v>
      </c>
      <c r="B68" s="11" t="s">
        <v>85</v>
      </c>
      <c r="C68" s="12">
        <f>IFERROR(VLOOKUP($B68,[1]январь!$B:$F,3, ),0)-IFERROR(VLOOKUP($B68,[1]январь!$B:$F,2, ),0)</f>
        <v>0</v>
      </c>
      <c r="D68" s="12">
        <f>Таблица3[[#This Row],[Столбец30]]+IFERROR(F68,0)+IFERROR(H68,0)+IFERROR(J68,0)+IFERROR(L68,0)+IFERROR(N68,0)+IFERROR(P68,0)+IFERROR(R68,0)+IFERROR(T68,0)+IFERROR(V68,0)+IFERROR(X68,0)+IFERROR(Z68,0)+IFERROR(AB68,0)-IFERROR(AA68,0)-IFERROR(Y68,0)-IFERROR(W68,0)-IFERROR(U68,0)-IFERROR(S68,0)-IFERROR(Q68,0)-IFERROR(O68,0)-IFERROR(M68,0)-IFERROR(K68,0)-IFERROR(I68,0)-IFERROR(G68,0)-IFERROR(E68,0)</f>
        <v>0</v>
      </c>
      <c r="E68" s="13">
        <f>IFERROR(VLOOKUP($B68,[1]январь!$B:$F,4, ),0)</f>
        <v>0</v>
      </c>
      <c r="F68" s="13">
        <f>IFERROR(VLOOKUP($B68,[1]январь!$B:$F,5, ),0)</f>
        <v>0</v>
      </c>
      <c r="G68" s="13">
        <f>IFERROR(VLOOKUP($B68,[1]февраль!$B:$F,4, ),0)</f>
        <v>0</v>
      </c>
      <c r="H68" s="13">
        <f>IFERROR(VLOOKUP($B68,[1]февраль!$B:$F,5, ),0)</f>
        <v>0</v>
      </c>
      <c r="I68" s="13">
        <f>IFERROR(VLOOKUP($B68,[1]март!$B:$F,4, ),0)</f>
        <v>0</v>
      </c>
      <c r="J68" s="13">
        <f>IFERROR(VLOOKUP($B68,[1]март!$B:$F,5, ),0)</f>
        <v>0</v>
      </c>
      <c r="K68" s="13">
        <f>IFERROR(VLOOKUP($B68,[1]апрель!$B:$F,4, ),0)</f>
        <v>0</v>
      </c>
      <c r="L68" s="13">
        <f>IFERROR(VLOOKUP($B68,[1]апрель!$B:$F,5, ),0)</f>
        <v>0</v>
      </c>
      <c r="M68" s="13">
        <f>IFERROR(VLOOKUP($B68,[1]май!$B:$F,4, ),0)</f>
        <v>0</v>
      </c>
      <c r="N68" s="13">
        <f>IFERROR(VLOOKUP($B68,[1]май!$B:$F,5, ),0)</f>
        <v>0</v>
      </c>
      <c r="O68" s="13">
        <f>IFERROR(VLOOKUP($B68,[1]июнь!$B:$F,4, ),0)</f>
        <v>0</v>
      </c>
      <c r="P68" s="13">
        <f>IFERROR(VLOOKUP($B68,[1]июнь!$B:$F,5, ),0)</f>
        <v>0</v>
      </c>
      <c r="Q68" s="13">
        <f>IFERROR(VLOOKUP($B68,[1]июль!$B:$F,4, ),0)</f>
        <v>0</v>
      </c>
      <c r="R68" s="13">
        <f>IFERROR(VLOOKUP($B68,[1]июль!$B:$F,5, ),0)</f>
        <v>0</v>
      </c>
      <c r="S68" s="13">
        <f>IFERROR(VLOOKUP($B68,[1]август!$B:$F,4, ),0)</f>
        <v>0</v>
      </c>
      <c r="T68" s="13">
        <f>IFERROR(VLOOKUP($B68,[1]август!$B:$F,5, ),0)</f>
        <v>0</v>
      </c>
      <c r="U68" s="13">
        <f>IFERROR(VLOOKUP($B68,[1]сентябрь!$B:$F,4, ),0)</f>
        <v>0</v>
      </c>
      <c r="V68" s="13">
        <f>IFERROR(VLOOKUP($B68,[1]сентябрь!$B:$F,5, ),0)</f>
        <v>0</v>
      </c>
      <c r="W68" s="13">
        <f>IFERROR(VLOOKUP($B68,[1]октябрь!$B:$F,4, ),0)</f>
        <v>0</v>
      </c>
      <c r="X68" s="13">
        <f>IFERROR(VLOOKUP($B68,[1]октябрь!$B:$F,5, ),0)</f>
        <v>0</v>
      </c>
      <c r="Y68" s="13">
        <f>IFERROR(VLOOKUP($B68,[1]ноябрь!$B:$F,4, ),0)</f>
        <v>0</v>
      </c>
      <c r="Z68" s="13">
        <f>IFERROR(VLOOKUP($B68,[1]ноябрь!$B:$F,5, ),0)</f>
        <v>0</v>
      </c>
      <c r="AA68" s="13">
        <f>IFERROR(VLOOKUP($B68,[1]декабрь!$B:$F,4, ),0)</f>
        <v>0</v>
      </c>
      <c r="AB68" s="13">
        <f>IFERROR(VLOOKUP($B68,[1]декабрь!$B:$F,5, ),0)</f>
        <v>0</v>
      </c>
    </row>
    <row r="69" spans="1:28" x14ac:dyDescent="0.25">
      <c r="A69" s="10" t="s">
        <v>86</v>
      </c>
      <c r="B69" s="11" t="s">
        <v>86</v>
      </c>
      <c r="C69" s="12">
        <f>IFERROR(VLOOKUP($B69,[1]январь!$B:$F,3, ),0)-IFERROR(VLOOKUP($B69,[1]январь!$B:$F,2, ),0)</f>
        <v>-1206.46</v>
      </c>
      <c r="D69" s="12">
        <f>Таблица3[[#This Row],[Столбец30]]+IFERROR(F69,0)+IFERROR(H69,0)+IFERROR(J69,0)+IFERROR(L69,0)+IFERROR(N69,0)+IFERROR(P69,0)+IFERROR(R69,0)+IFERROR(T69,0)+IFERROR(V69,0)+IFERROR(X69,0)+IFERROR(Z69,0)+IFERROR(AB69,0)-IFERROR(AA69,0)-IFERROR(Y69,0)-IFERROR(W69,0)-IFERROR(U69,0)-IFERROR(S69,0)-IFERROR(Q69,0)-IFERROR(O69,0)-IFERROR(M69,0)-IFERROR(K69,0)-IFERROR(I69,0)-IFERROR(G69,0)-IFERROR(E69,0)</f>
        <v>-1206.46</v>
      </c>
      <c r="E69" s="13">
        <f>IFERROR(VLOOKUP($B69,[1]январь!$B:$F,4, ),0)</f>
        <v>0</v>
      </c>
      <c r="F69" s="13">
        <f>IFERROR(VLOOKUP($B69,[1]январь!$B:$F,5, ),0)</f>
        <v>0</v>
      </c>
      <c r="G69" s="13">
        <f>IFERROR(VLOOKUP($B69,[1]февраль!$B:$F,4, ),0)</f>
        <v>0</v>
      </c>
      <c r="H69" s="13">
        <f>IFERROR(VLOOKUP($B69,[1]февраль!$B:$F,5, ),0)</f>
        <v>0</v>
      </c>
      <c r="I69" s="13">
        <f>IFERROR(VLOOKUP($B69,[1]март!$B:$F,4, ),0)</f>
        <v>0</v>
      </c>
      <c r="J69" s="13">
        <f>IFERROR(VLOOKUP($B69,[1]март!$B:$F,5, ),0)</f>
        <v>0</v>
      </c>
      <c r="K69" s="13">
        <f>IFERROR(VLOOKUP($B69,[1]апрель!$B:$F,4, ),0)</f>
        <v>0</v>
      </c>
      <c r="L69" s="13">
        <f>IFERROR(VLOOKUP($B69,[1]апрель!$B:$F,5, ),0)</f>
        <v>0</v>
      </c>
      <c r="M69" s="13">
        <f>IFERROR(VLOOKUP($B69,[1]май!$B:$F,4, ),0)</f>
        <v>0</v>
      </c>
      <c r="N69" s="13">
        <f>IFERROR(VLOOKUP($B69,[1]май!$B:$F,5, ),0)</f>
        <v>0</v>
      </c>
      <c r="O69" s="13">
        <f>IFERROR(VLOOKUP($B69,[1]июнь!$B:$F,4, ),0)</f>
        <v>0</v>
      </c>
      <c r="P69" s="13">
        <f>IFERROR(VLOOKUP($B69,[1]июнь!$B:$F,5, ),0)</f>
        <v>0</v>
      </c>
      <c r="Q69" s="13">
        <f>IFERROR(VLOOKUP($B69,[1]июль!$B:$F,4, ),0)</f>
        <v>0</v>
      </c>
      <c r="R69" s="13">
        <f>IFERROR(VLOOKUP($B69,[1]июль!$B:$F,5, ),0)</f>
        <v>0</v>
      </c>
      <c r="S69" s="13">
        <f>IFERROR(VLOOKUP($B69,[1]август!$B:$F,4, ),0)</f>
        <v>0</v>
      </c>
      <c r="T69" s="13">
        <f>IFERROR(VLOOKUP($B69,[1]август!$B:$F,5, ),0)</f>
        <v>0</v>
      </c>
      <c r="U69" s="13">
        <f>IFERROR(VLOOKUP($B69,[1]сентябрь!$B:$F,4, ),0)</f>
        <v>0</v>
      </c>
      <c r="V69" s="13">
        <f>IFERROR(VLOOKUP($B69,[1]сентябрь!$B:$F,5, ),0)</f>
        <v>0</v>
      </c>
      <c r="W69" s="13">
        <f>IFERROR(VLOOKUP($B69,[1]октябрь!$B:$F,4, ),0)</f>
        <v>0</v>
      </c>
      <c r="X69" s="13">
        <f>IFERROR(VLOOKUP($B69,[1]октябрь!$B:$F,5, ),0)</f>
        <v>0</v>
      </c>
      <c r="Y69" s="13">
        <f>IFERROR(VLOOKUP($B69,[1]ноябрь!$B:$F,4, ),0)</f>
        <v>0</v>
      </c>
      <c r="Z69" s="13">
        <f>IFERROR(VLOOKUP($B69,[1]ноябрь!$B:$F,5, ),0)</f>
        <v>0</v>
      </c>
      <c r="AA69" s="13">
        <f>IFERROR(VLOOKUP($B69,[1]декабрь!$B:$F,4, ),0)</f>
        <v>0</v>
      </c>
      <c r="AB69" s="13">
        <f>IFERROR(VLOOKUP($B69,[1]декабрь!$B:$F,5, ),0)</f>
        <v>0</v>
      </c>
    </row>
    <row r="70" spans="1:28" x14ac:dyDescent="0.25">
      <c r="A70" s="14" t="s">
        <v>87</v>
      </c>
      <c r="B70" s="11" t="s">
        <v>87</v>
      </c>
      <c r="C70" s="12">
        <f>IFERROR(VLOOKUP($B70,[1]январь!$B:$F,3, ),0)-IFERROR(VLOOKUP($B70,[1]январь!$B:$F,2, ),0)</f>
        <v>1684.69</v>
      </c>
      <c r="D70" s="12">
        <f>Таблица3[[#This Row],[Столбец30]]+IFERROR(F70,0)+IFERROR(H70,0)+IFERROR(J70,0)+IFERROR(L70,0)+IFERROR(N70,0)+IFERROR(P70,0)+IFERROR(R70,0)+IFERROR(T70,0)+IFERROR(V70,0)+IFERROR(X70,0)+IFERROR(Z70,0)+IFERROR(AB70,0)-IFERROR(AA70,0)-IFERROR(Y70,0)-IFERROR(W70,0)-IFERROR(U70,0)-IFERROR(S70,0)-IFERROR(Q70,0)-IFERROR(O70,0)-IFERROR(M70,0)-IFERROR(K70,0)-IFERROR(I70,0)-IFERROR(G70,0)-IFERROR(E70,0)</f>
        <v>6684.6900000000005</v>
      </c>
      <c r="E70" s="13">
        <f>IFERROR(VLOOKUP($B70,[1]январь!$B:$F,4, ),0)</f>
        <v>0</v>
      </c>
      <c r="F70" s="13">
        <f>IFERROR(VLOOKUP($B70,[1]январь!$B:$F,5, ),0)</f>
        <v>5000</v>
      </c>
      <c r="G70" s="13">
        <f>IFERROR(VLOOKUP($B70,[1]февраль!$B:$F,4, ),0)</f>
        <v>0</v>
      </c>
      <c r="H70" s="13">
        <f>IFERROR(VLOOKUP($B70,[1]февраль!$B:$F,5, ),0)</f>
        <v>0</v>
      </c>
      <c r="I70" s="13">
        <f>IFERROR(VLOOKUP($B70,[1]март!$B:$F,4, ),0)</f>
        <v>0</v>
      </c>
      <c r="J70" s="13">
        <f>IFERROR(VLOOKUP($B70,[1]март!$B:$F,5, ),0)</f>
        <v>0</v>
      </c>
      <c r="K70" s="13">
        <f>IFERROR(VLOOKUP($B70,[1]апрель!$B:$F,4, ),0)</f>
        <v>0</v>
      </c>
      <c r="L70" s="13">
        <f>IFERROR(VLOOKUP($B70,[1]апрель!$B:$F,5, ),0)</f>
        <v>0</v>
      </c>
      <c r="M70" s="13">
        <f>IFERROR(VLOOKUP($B70,[1]май!$B:$F,4, ),0)</f>
        <v>0</v>
      </c>
      <c r="N70" s="13">
        <f>IFERROR(VLOOKUP($B70,[1]май!$B:$F,5, ),0)</f>
        <v>0</v>
      </c>
      <c r="O70" s="13">
        <f>IFERROR(VLOOKUP($B70,[1]июнь!$B:$F,4, ),0)</f>
        <v>0</v>
      </c>
      <c r="P70" s="13">
        <f>IFERROR(VLOOKUP($B70,[1]июнь!$B:$F,5, ),0)</f>
        <v>0</v>
      </c>
      <c r="Q70" s="13">
        <f>IFERROR(VLOOKUP($B70,[1]июль!$B:$F,4, ),0)</f>
        <v>0</v>
      </c>
      <c r="R70" s="13">
        <f>IFERROR(VLOOKUP($B70,[1]июль!$B:$F,5, ),0)</f>
        <v>0</v>
      </c>
      <c r="S70" s="13">
        <f>IFERROR(VLOOKUP($B70,[1]август!$B:$F,4, ),0)</f>
        <v>0</v>
      </c>
      <c r="T70" s="13">
        <f>IFERROR(VLOOKUP($B70,[1]август!$B:$F,5, ),0)</f>
        <v>0</v>
      </c>
      <c r="U70" s="13">
        <f>IFERROR(VLOOKUP($B70,[1]сентябрь!$B:$F,4, ),0)</f>
        <v>0</v>
      </c>
      <c r="V70" s="13">
        <f>IFERROR(VLOOKUP($B70,[1]сентябрь!$B:$F,5, ),0)</f>
        <v>0</v>
      </c>
      <c r="W70" s="13">
        <f>IFERROR(VLOOKUP($B70,[1]октябрь!$B:$F,4, ),0)</f>
        <v>0</v>
      </c>
      <c r="X70" s="13">
        <f>IFERROR(VLOOKUP($B70,[1]октябрь!$B:$F,5, ),0)</f>
        <v>0</v>
      </c>
      <c r="Y70" s="13">
        <f>IFERROR(VLOOKUP($B70,[1]ноябрь!$B:$F,4, ),0)</f>
        <v>0</v>
      </c>
      <c r="Z70" s="13">
        <f>IFERROR(VLOOKUP($B70,[1]ноябрь!$B:$F,5, ),0)</f>
        <v>0</v>
      </c>
      <c r="AA70" s="13">
        <f>IFERROR(VLOOKUP($B70,[1]декабрь!$B:$F,4, ),0)</f>
        <v>0</v>
      </c>
      <c r="AB70" s="13">
        <f>IFERROR(VLOOKUP($B70,[1]декабрь!$B:$F,5, ),0)</f>
        <v>0</v>
      </c>
    </row>
    <row r="71" spans="1:28" x14ac:dyDescent="0.25">
      <c r="A71" s="10" t="s">
        <v>88</v>
      </c>
      <c r="B71" s="11" t="s">
        <v>88</v>
      </c>
      <c r="C71" s="12">
        <f>IFERROR(VLOOKUP($B71,[1]январь!$B:$F,3, ),0)-IFERROR(VLOOKUP($B71,[1]январь!$B:$F,2, ),0)</f>
        <v>4777.8500000000004</v>
      </c>
      <c r="D71" s="12">
        <f>Таблица3[[#This Row],[Столбец30]]+IFERROR(F71,0)+IFERROR(H71,0)+IFERROR(J71,0)+IFERROR(L71,0)+IFERROR(N71,0)+IFERROR(P71,0)+IFERROR(R71,0)+IFERROR(T71,0)+IFERROR(V71,0)+IFERROR(X71,0)+IFERROR(Z71,0)+IFERROR(AB71,0)-IFERROR(AA71,0)-IFERROR(Y71,0)-IFERROR(W71,0)-IFERROR(U71,0)-IFERROR(S71,0)-IFERROR(Q71,0)-IFERROR(O71,0)-IFERROR(M71,0)-IFERROR(K71,0)-IFERROR(I71,0)-IFERROR(G71,0)-IFERROR(E71,0)</f>
        <v>4777.8500000000004</v>
      </c>
      <c r="E71" s="13">
        <f>IFERROR(VLOOKUP($B71,[1]январь!$B:$F,4, ),0)</f>
        <v>0</v>
      </c>
      <c r="F71" s="13">
        <f>IFERROR(VLOOKUP($B71,[1]январь!$B:$F,5, ),0)</f>
        <v>0</v>
      </c>
      <c r="G71" s="13">
        <f>IFERROR(VLOOKUP($B71,[1]февраль!$B:$F,4, ),0)</f>
        <v>0</v>
      </c>
      <c r="H71" s="13">
        <f>IFERROR(VLOOKUP($B71,[1]февраль!$B:$F,5, ),0)</f>
        <v>0</v>
      </c>
      <c r="I71" s="13">
        <f>IFERROR(VLOOKUP($B71,[1]март!$B:$F,4, ),0)</f>
        <v>0</v>
      </c>
      <c r="J71" s="13">
        <f>IFERROR(VLOOKUP($B71,[1]март!$B:$F,5, ),0)</f>
        <v>0</v>
      </c>
      <c r="K71" s="13">
        <f>IFERROR(VLOOKUP($B71,[1]апрель!$B:$F,4, ),0)</f>
        <v>0</v>
      </c>
      <c r="L71" s="13">
        <f>IFERROR(VLOOKUP($B71,[1]апрель!$B:$F,5, ),0)</f>
        <v>0</v>
      </c>
      <c r="M71" s="13">
        <f>IFERROR(VLOOKUP($B71,[1]май!$B:$F,4, ),0)</f>
        <v>0</v>
      </c>
      <c r="N71" s="13">
        <f>IFERROR(VLOOKUP($B71,[1]май!$B:$F,5, ),0)</f>
        <v>0</v>
      </c>
      <c r="O71" s="13">
        <f>IFERROR(VLOOKUP($B71,[1]июнь!$B:$F,4, ),0)</f>
        <v>0</v>
      </c>
      <c r="P71" s="13">
        <f>IFERROR(VLOOKUP($B71,[1]июнь!$B:$F,5, ),0)</f>
        <v>0</v>
      </c>
      <c r="Q71" s="13">
        <f>IFERROR(VLOOKUP($B71,[1]июль!$B:$F,4, ),0)</f>
        <v>0</v>
      </c>
      <c r="R71" s="13">
        <f>IFERROR(VLOOKUP($B71,[1]июль!$B:$F,5, ),0)</f>
        <v>0</v>
      </c>
      <c r="S71" s="13">
        <f>IFERROR(VLOOKUP($B71,[1]август!$B:$F,4, ),0)</f>
        <v>0</v>
      </c>
      <c r="T71" s="13">
        <f>IFERROR(VLOOKUP($B71,[1]август!$B:$F,5, ),0)</f>
        <v>0</v>
      </c>
      <c r="U71" s="13">
        <f>IFERROR(VLOOKUP($B71,[1]сентябрь!$B:$F,4, ),0)</f>
        <v>0</v>
      </c>
      <c r="V71" s="13">
        <f>IFERROR(VLOOKUP($B71,[1]сентябрь!$B:$F,5, ),0)</f>
        <v>0</v>
      </c>
      <c r="W71" s="13">
        <f>IFERROR(VLOOKUP($B71,[1]октябрь!$B:$F,4, ),0)</f>
        <v>0</v>
      </c>
      <c r="X71" s="13">
        <f>IFERROR(VLOOKUP($B71,[1]октябрь!$B:$F,5, ),0)</f>
        <v>0</v>
      </c>
      <c r="Y71" s="13">
        <f>IFERROR(VLOOKUP($B71,[1]ноябрь!$B:$F,4, ),0)</f>
        <v>0</v>
      </c>
      <c r="Z71" s="13">
        <f>IFERROR(VLOOKUP($B71,[1]ноябрь!$B:$F,5, ),0)</f>
        <v>0</v>
      </c>
      <c r="AA71" s="13">
        <f>IFERROR(VLOOKUP($B71,[1]декабрь!$B:$F,4, ),0)</f>
        <v>0</v>
      </c>
      <c r="AB71" s="13">
        <f>IFERROR(VLOOKUP($B71,[1]декабрь!$B:$F,5, ),0)</f>
        <v>0</v>
      </c>
    </row>
    <row r="72" spans="1:28" x14ac:dyDescent="0.25">
      <c r="A72" s="14" t="s">
        <v>89</v>
      </c>
      <c r="B72" s="11" t="s">
        <v>89</v>
      </c>
      <c r="C72" s="12">
        <f>IFERROR(VLOOKUP($B72,[1]январь!$B:$F,3, ),0)-IFERROR(VLOOKUP($B72,[1]январь!$B:$F,2, ),0)</f>
        <v>0</v>
      </c>
      <c r="D72" s="12">
        <f>Таблица3[[#This Row],[Столбец30]]+IFERROR(F72,0)+IFERROR(H72,0)+IFERROR(J72,0)+IFERROR(L72,0)+IFERROR(N72,0)+IFERROR(P72,0)+IFERROR(R72,0)+IFERROR(T72,0)+IFERROR(V72,0)+IFERROR(X72,0)+IFERROR(Z72,0)+IFERROR(AB72,0)-IFERROR(AA72,0)-IFERROR(Y72,0)-IFERROR(W72,0)-IFERROR(U72,0)-IFERROR(S72,0)-IFERROR(Q72,0)-IFERROR(O72,0)-IFERROR(M72,0)-IFERROR(K72,0)-IFERROR(I72,0)-IFERROR(G72,0)-IFERROR(E72,0)</f>
        <v>0</v>
      </c>
      <c r="E72" s="13">
        <f>IFERROR(VLOOKUP($B72,[1]январь!$B:$F,4, ),0)</f>
        <v>0</v>
      </c>
      <c r="F72" s="13">
        <f>IFERROR(VLOOKUP($B72,[1]январь!$B:$F,5, ),0)</f>
        <v>0</v>
      </c>
      <c r="G72" s="13">
        <f>IFERROR(VLOOKUP($B72,[1]февраль!$B:$F,4, ),0)</f>
        <v>0</v>
      </c>
      <c r="H72" s="13">
        <f>IFERROR(VLOOKUP($B72,[1]февраль!$B:$F,5, ),0)</f>
        <v>0</v>
      </c>
      <c r="I72" s="13">
        <f>IFERROR(VLOOKUP($B72,[1]март!$B:$F,4, ),0)</f>
        <v>0</v>
      </c>
      <c r="J72" s="13">
        <f>IFERROR(VLOOKUP($B72,[1]март!$B:$F,5, ),0)</f>
        <v>0</v>
      </c>
      <c r="K72" s="13">
        <f>IFERROR(VLOOKUP($B72,[1]апрель!$B:$F,4, ),0)</f>
        <v>0</v>
      </c>
      <c r="L72" s="13">
        <f>IFERROR(VLOOKUP($B72,[1]апрель!$B:$F,5, ),0)</f>
        <v>0</v>
      </c>
      <c r="M72" s="13">
        <f>IFERROR(VLOOKUP($B72,[1]май!$B:$F,4, ),0)</f>
        <v>0</v>
      </c>
      <c r="N72" s="13">
        <f>IFERROR(VLOOKUP($B72,[1]май!$B:$F,5, ),0)</f>
        <v>0</v>
      </c>
      <c r="O72" s="13">
        <f>IFERROR(VLOOKUP($B72,[1]июнь!$B:$F,4, ),0)</f>
        <v>0</v>
      </c>
      <c r="P72" s="13">
        <f>IFERROR(VLOOKUP($B72,[1]июнь!$B:$F,5, ),0)</f>
        <v>0</v>
      </c>
      <c r="Q72" s="13">
        <f>IFERROR(VLOOKUP($B72,[1]июль!$B:$F,4, ),0)</f>
        <v>0</v>
      </c>
      <c r="R72" s="13">
        <f>IFERROR(VLOOKUP($B72,[1]июль!$B:$F,5, ),0)</f>
        <v>0</v>
      </c>
      <c r="S72" s="13">
        <f>IFERROR(VLOOKUP($B72,[1]август!$B:$F,4, ),0)</f>
        <v>0</v>
      </c>
      <c r="T72" s="13">
        <f>IFERROR(VLOOKUP($B72,[1]август!$B:$F,5, ),0)</f>
        <v>0</v>
      </c>
      <c r="U72" s="13">
        <f>IFERROR(VLOOKUP($B72,[1]сентябрь!$B:$F,4, ),0)</f>
        <v>0</v>
      </c>
      <c r="V72" s="13">
        <f>IFERROR(VLOOKUP($B72,[1]сентябрь!$B:$F,5, ),0)</f>
        <v>0</v>
      </c>
      <c r="W72" s="13">
        <f>IFERROR(VLOOKUP($B72,[1]октябрь!$B:$F,4, ),0)</f>
        <v>0</v>
      </c>
      <c r="X72" s="13">
        <f>IFERROR(VLOOKUP($B72,[1]октябрь!$B:$F,5, ),0)</f>
        <v>0</v>
      </c>
      <c r="Y72" s="13">
        <f>IFERROR(VLOOKUP($B72,[1]ноябрь!$B:$F,4, ),0)</f>
        <v>0</v>
      </c>
      <c r="Z72" s="13">
        <f>IFERROR(VLOOKUP($B72,[1]ноябрь!$B:$F,5, ),0)</f>
        <v>0</v>
      </c>
      <c r="AA72" s="13">
        <f>IFERROR(VLOOKUP($B72,[1]декабрь!$B:$F,4, ),0)</f>
        <v>0</v>
      </c>
      <c r="AB72" s="13">
        <f>IFERROR(VLOOKUP($B72,[1]декабрь!$B:$F,5, ),0)</f>
        <v>0</v>
      </c>
    </row>
    <row r="73" spans="1:28" x14ac:dyDescent="0.25">
      <c r="A73" s="10" t="s">
        <v>90</v>
      </c>
      <c r="B73" s="11" t="s">
        <v>90</v>
      </c>
      <c r="C73" s="12">
        <f>IFERROR(VLOOKUP($B73,[1]январь!$B:$F,3, ),0)-IFERROR(VLOOKUP($B73,[1]январь!$B:$F,2, ),0)</f>
        <v>-4244.8999999999996</v>
      </c>
      <c r="D73" s="12">
        <f>Таблица3[[#This Row],[Столбец30]]+IFERROR(F73,0)+IFERROR(H73,0)+IFERROR(J73,0)+IFERROR(L73,0)+IFERROR(N73,0)+IFERROR(P73,0)+IFERROR(R73,0)+IFERROR(T73,0)+IFERROR(V73,0)+IFERROR(X73,0)+IFERROR(Z73,0)+IFERROR(AB73,0)-IFERROR(AA73,0)-IFERROR(Y73,0)-IFERROR(W73,0)-IFERROR(U73,0)-IFERROR(S73,0)-IFERROR(Q73,0)-IFERROR(O73,0)-IFERROR(M73,0)-IFERROR(K73,0)-IFERROR(I73,0)-IFERROR(G73,0)-IFERROR(E73,0)</f>
        <v>-4244.8999999999996</v>
      </c>
      <c r="E73" s="13">
        <f>IFERROR(VLOOKUP($B73,[1]январь!$B:$F,4, ),0)</f>
        <v>0</v>
      </c>
      <c r="F73" s="13">
        <f>IFERROR(VLOOKUP($B73,[1]январь!$B:$F,5, ),0)</f>
        <v>0</v>
      </c>
      <c r="G73" s="13">
        <f>IFERROR(VLOOKUP($B73,[1]февраль!$B:$F,4, ),0)</f>
        <v>0</v>
      </c>
      <c r="H73" s="13">
        <f>IFERROR(VLOOKUP($B73,[1]февраль!$B:$F,5, ),0)</f>
        <v>0</v>
      </c>
      <c r="I73" s="13">
        <f>IFERROR(VLOOKUP($B73,[1]март!$B:$F,4, ),0)</f>
        <v>0</v>
      </c>
      <c r="J73" s="13">
        <f>IFERROR(VLOOKUP($B73,[1]март!$B:$F,5, ),0)</f>
        <v>0</v>
      </c>
      <c r="K73" s="13">
        <f>IFERROR(VLOOKUP($B73,[1]апрель!$B:$F,4, ),0)</f>
        <v>0</v>
      </c>
      <c r="L73" s="13">
        <f>IFERROR(VLOOKUP($B73,[1]апрель!$B:$F,5, ),0)</f>
        <v>0</v>
      </c>
      <c r="M73" s="13">
        <f>IFERROR(VLOOKUP($B73,[1]май!$B:$F,4, ),0)</f>
        <v>0</v>
      </c>
      <c r="N73" s="13">
        <f>IFERROR(VLOOKUP($B73,[1]май!$B:$F,5, ),0)</f>
        <v>0</v>
      </c>
      <c r="O73" s="13">
        <f>IFERROR(VLOOKUP($B73,[1]июнь!$B:$F,4, ),0)</f>
        <v>0</v>
      </c>
      <c r="P73" s="13">
        <f>IFERROR(VLOOKUP($B73,[1]июнь!$B:$F,5, ),0)</f>
        <v>0</v>
      </c>
      <c r="Q73" s="13">
        <f>IFERROR(VLOOKUP($B73,[1]июль!$B:$F,4, ),0)</f>
        <v>0</v>
      </c>
      <c r="R73" s="13">
        <f>IFERROR(VLOOKUP($B73,[1]июль!$B:$F,5, ),0)</f>
        <v>0</v>
      </c>
      <c r="S73" s="13">
        <f>IFERROR(VLOOKUP($B73,[1]август!$B:$F,4, ),0)</f>
        <v>0</v>
      </c>
      <c r="T73" s="13">
        <f>IFERROR(VLOOKUP($B73,[1]август!$B:$F,5, ),0)</f>
        <v>0</v>
      </c>
      <c r="U73" s="13">
        <f>IFERROR(VLOOKUP($B73,[1]сентябрь!$B:$F,4, ),0)</f>
        <v>0</v>
      </c>
      <c r="V73" s="13">
        <f>IFERROR(VLOOKUP($B73,[1]сентябрь!$B:$F,5, ),0)</f>
        <v>0</v>
      </c>
      <c r="W73" s="13">
        <f>IFERROR(VLOOKUP($B73,[1]октябрь!$B:$F,4, ),0)</f>
        <v>0</v>
      </c>
      <c r="X73" s="13">
        <f>IFERROR(VLOOKUP($B73,[1]октябрь!$B:$F,5, ),0)</f>
        <v>0</v>
      </c>
      <c r="Y73" s="13">
        <f>IFERROR(VLOOKUP($B73,[1]ноябрь!$B:$F,4, ),0)</f>
        <v>0</v>
      </c>
      <c r="Z73" s="13">
        <f>IFERROR(VLOOKUP($B73,[1]ноябрь!$B:$F,5, ),0)</f>
        <v>0</v>
      </c>
      <c r="AA73" s="13">
        <f>IFERROR(VLOOKUP($B73,[1]декабрь!$B:$F,4, ),0)</f>
        <v>0</v>
      </c>
      <c r="AB73" s="13">
        <f>IFERROR(VLOOKUP($B73,[1]декабрь!$B:$F,5, ),0)</f>
        <v>0</v>
      </c>
    </row>
    <row r="74" spans="1:28" x14ac:dyDescent="0.25">
      <c r="A74" s="14" t="s">
        <v>91</v>
      </c>
      <c r="B74" s="11" t="s">
        <v>91</v>
      </c>
      <c r="C74" s="12">
        <f>IFERROR(VLOOKUP($B74,[1]январь!$B:$F,3, ),0)-IFERROR(VLOOKUP($B74,[1]январь!$B:$F,2, ),0)</f>
        <v>31730.37</v>
      </c>
      <c r="D74" s="12">
        <f>Таблица3[[#This Row],[Столбец30]]+IFERROR(F74,0)+IFERROR(H74,0)+IFERROR(J74,0)+IFERROR(L74,0)+IFERROR(N74,0)+IFERROR(P74,0)+IFERROR(R74,0)+IFERROR(T74,0)+IFERROR(V74,0)+IFERROR(X74,0)+IFERROR(Z74,0)+IFERROR(AB74,0)-IFERROR(AA74,0)-IFERROR(Y74,0)-IFERROR(W74,0)-IFERROR(U74,0)-IFERROR(S74,0)-IFERROR(Q74,0)-IFERROR(O74,0)-IFERROR(M74,0)-IFERROR(K74,0)-IFERROR(I74,0)-IFERROR(G74,0)-IFERROR(E74,0)</f>
        <v>31730.37</v>
      </c>
      <c r="E74" s="13">
        <f>IFERROR(VLOOKUP($B74,[1]январь!$B:$F,4, ),0)</f>
        <v>0</v>
      </c>
      <c r="F74" s="13">
        <f>IFERROR(VLOOKUP($B74,[1]январь!$B:$F,5, ),0)</f>
        <v>0</v>
      </c>
      <c r="G74" s="13">
        <f>IFERROR(VLOOKUP($B74,[1]февраль!$B:$F,4, ),0)</f>
        <v>0</v>
      </c>
      <c r="H74" s="13">
        <f>IFERROR(VLOOKUP($B74,[1]февраль!$B:$F,5, ),0)</f>
        <v>0</v>
      </c>
      <c r="I74" s="13">
        <f>IFERROR(VLOOKUP($B74,[1]март!$B:$F,4, ),0)</f>
        <v>0</v>
      </c>
      <c r="J74" s="13">
        <f>IFERROR(VLOOKUP($B74,[1]март!$B:$F,5, ),0)</f>
        <v>0</v>
      </c>
      <c r="K74" s="13">
        <f>IFERROR(VLOOKUP($B74,[1]апрель!$B:$F,4, ),0)</f>
        <v>0</v>
      </c>
      <c r="L74" s="13">
        <f>IFERROR(VLOOKUP($B74,[1]апрель!$B:$F,5, ),0)</f>
        <v>0</v>
      </c>
      <c r="M74" s="13">
        <f>IFERROR(VLOOKUP($B74,[1]май!$B:$F,4, ),0)</f>
        <v>0</v>
      </c>
      <c r="N74" s="13">
        <f>IFERROR(VLOOKUP($B74,[1]май!$B:$F,5, ),0)</f>
        <v>0</v>
      </c>
      <c r="O74" s="13">
        <f>IFERROR(VLOOKUP($B74,[1]июнь!$B:$F,4, ),0)</f>
        <v>0</v>
      </c>
      <c r="P74" s="13">
        <f>IFERROR(VLOOKUP($B74,[1]июнь!$B:$F,5, ),0)</f>
        <v>0</v>
      </c>
      <c r="Q74" s="13">
        <f>IFERROR(VLOOKUP($B74,[1]июль!$B:$F,4, ),0)</f>
        <v>0</v>
      </c>
      <c r="R74" s="13">
        <f>IFERROR(VLOOKUP($B74,[1]июль!$B:$F,5, ),0)</f>
        <v>0</v>
      </c>
      <c r="S74" s="13">
        <f>IFERROR(VLOOKUP($B74,[1]август!$B:$F,4, ),0)</f>
        <v>0</v>
      </c>
      <c r="T74" s="13">
        <f>IFERROR(VLOOKUP($B74,[1]август!$B:$F,5, ),0)</f>
        <v>0</v>
      </c>
      <c r="U74" s="13">
        <f>IFERROR(VLOOKUP($B74,[1]сентябрь!$B:$F,4, ),0)</f>
        <v>0</v>
      </c>
      <c r="V74" s="13">
        <f>IFERROR(VLOOKUP($B74,[1]сентябрь!$B:$F,5, ),0)</f>
        <v>0</v>
      </c>
      <c r="W74" s="13">
        <f>IFERROR(VLOOKUP($B74,[1]октябрь!$B:$F,4, ),0)</f>
        <v>0</v>
      </c>
      <c r="X74" s="13">
        <f>IFERROR(VLOOKUP($B74,[1]октябрь!$B:$F,5, ),0)</f>
        <v>0</v>
      </c>
      <c r="Y74" s="13">
        <f>IFERROR(VLOOKUP($B74,[1]ноябрь!$B:$F,4, ),0)</f>
        <v>0</v>
      </c>
      <c r="Z74" s="13">
        <f>IFERROR(VLOOKUP($B74,[1]ноябрь!$B:$F,5, ),0)</f>
        <v>0</v>
      </c>
      <c r="AA74" s="13">
        <f>IFERROR(VLOOKUP($B74,[1]декабрь!$B:$F,4, ),0)</f>
        <v>0</v>
      </c>
      <c r="AB74" s="13">
        <f>IFERROR(VLOOKUP($B74,[1]декабрь!$B:$F,5, ),0)</f>
        <v>0</v>
      </c>
    </row>
    <row r="75" spans="1:28" x14ac:dyDescent="0.25">
      <c r="A75" s="10" t="s">
        <v>92</v>
      </c>
      <c r="B75" s="11" t="s">
        <v>92</v>
      </c>
      <c r="C75" s="12">
        <f>IFERROR(VLOOKUP($B75,[1]январь!$B:$F,3, ),0)-IFERROR(VLOOKUP($B75,[1]январь!$B:$F,2, ),0)</f>
        <v>0</v>
      </c>
      <c r="D75" s="12">
        <f>Таблица3[[#This Row],[Столбец30]]+IFERROR(F75,0)+IFERROR(H75,0)+IFERROR(J75,0)+IFERROR(L75,0)+IFERROR(N75,0)+IFERROR(P75,0)+IFERROR(R75,0)+IFERROR(T75,0)+IFERROR(V75,0)+IFERROR(X75,0)+IFERROR(Z75,0)+IFERROR(AB75,0)-IFERROR(AA75,0)-IFERROR(Y75,0)-IFERROR(W75,0)-IFERROR(U75,0)-IFERROR(S75,0)-IFERROR(Q75,0)-IFERROR(O75,0)-IFERROR(M75,0)-IFERROR(K75,0)-IFERROR(I75,0)-IFERROR(G75,0)-IFERROR(E75,0)</f>
        <v>0</v>
      </c>
      <c r="E75" s="13">
        <f>IFERROR(VLOOKUP($B75,[1]январь!$B:$F,4, ),0)</f>
        <v>0</v>
      </c>
      <c r="F75" s="13">
        <f>IFERROR(VLOOKUP($B75,[1]январь!$B:$F,5, ),0)</f>
        <v>0</v>
      </c>
      <c r="G75" s="13">
        <f>IFERROR(VLOOKUP($B75,[1]февраль!$B:$F,4, ),0)</f>
        <v>0</v>
      </c>
      <c r="H75" s="13">
        <f>IFERROR(VLOOKUP($B75,[1]февраль!$B:$F,5, ),0)</f>
        <v>0</v>
      </c>
      <c r="I75" s="13">
        <f>IFERROR(VLOOKUP($B75,[1]март!$B:$F,4, ),0)</f>
        <v>0</v>
      </c>
      <c r="J75" s="13">
        <f>IFERROR(VLOOKUP($B75,[1]март!$B:$F,5, ),0)</f>
        <v>0</v>
      </c>
      <c r="K75" s="13">
        <f>IFERROR(VLOOKUP($B75,[1]апрель!$B:$F,4, ),0)</f>
        <v>0</v>
      </c>
      <c r="L75" s="13">
        <f>IFERROR(VLOOKUP($B75,[1]апрель!$B:$F,5, ),0)</f>
        <v>0</v>
      </c>
      <c r="M75" s="13">
        <f>IFERROR(VLOOKUP($B75,[1]май!$B:$F,4, ),0)</f>
        <v>0</v>
      </c>
      <c r="N75" s="13">
        <f>IFERROR(VLOOKUP($B75,[1]май!$B:$F,5, ),0)</f>
        <v>0</v>
      </c>
      <c r="O75" s="13">
        <f>IFERROR(VLOOKUP($B75,[1]июнь!$B:$F,4, ),0)</f>
        <v>0</v>
      </c>
      <c r="P75" s="13">
        <f>IFERROR(VLOOKUP($B75,[1]июнь!$B:$F,5, ),0)</f>
        <v>0</v>
      </c>
      <c r="Q75" s="13">
        <f>IFERROR(VLOOKUP($B75,[1]июль!$B:$F,4, ),0)</f>
        <v>0</v>
      </c>
      <c r="R75" s="13">
        <f>IFERROR(VLOOKUP($B75,[1]июль!$B:$F,5, ),0)</f>
        <v>0</v>
      </c>
      <c r="S75" s="13">
        <f>IFERROR(VLOOKUP($B75,[1]август!$B:$F,4, ),0)</f>
        <v>0</v>
      </c>
      <c r="T75" s="13">
        <f>IFERROR(VLOOKUP($B75,[1]август!$B:$F,5, ),0)</f>
        <v>0</v>
      </c>
      <c r="U75" s="13">
        <f>IFERROR(VLOOKUP($B75,[1]сентябрь!$B:$F,4, ),0)</f>
        <v>0</v>
      </c>
      <c r="V75" s="13">
        <f>IFERROR(VLOOKUP($B75,[1]сентябрь!$B:$F,5, ),0)</f>
        <v>0</v>
      </c>
      <c r="W75" s="13">
        <f>IFERROR(VLOOKUP($B75,[1]октябрь!$B:$F,4, ),0)</f>
        <v>0</v>
      </c>
      <c r="X75" s="13">
        <f>IFERROR(VLOOKUP($B75,[1]октябрь!$B:$F,5, ),0)</f>
        <v>0</v>
      </c>
      <c r="Y75" s="13">
        <f>IFERROR(VLOOKUP($B75,[1]ноябрь!$B:$F,4, ),0)</f>
        <v>0</v>
      </c>
      <c r="Z75" s="13">
        <f>IFERROR(VLOOKUP($B75,[1]ноябрь!$B:$F,5, ),0)</f>
        <v>0</v>
      </c>
      <c r="AA75" s="13">
        <f>IFERROR(VLOOKUP($B75,[1]декабрь!$B:$F,4, ),0)</f>
        <v>0</v>
      </c>
      <c r="AB75" s="13">
        <f>IFERROR(VLOOKUP($B75,[1]декабрь!$B:$F,5, ),0)</f>
        <v>0</v>
      </c>
    </row>
    <row r="76" spans="1:28" x14ac:dyDescent="0.25">
      <c r="A76" s="14" t="s">
        <v>93</v>
      </c>
      <c r="B76" s="11" t="s">
        <v>93</v>
      </c>
      <c r="C76" s="12">
        <f>IFERROR(VLOOKUP($B76,[1]январь!$B:$F,3, ),0)-IFERROR(VLOOKUP($B76,[1]январь!$B:$F,2, ),0)</f>
        <v>-26856.36</v>
      </c>
      <c r="D76" s="12">
        <f>Таблица3[[#This Row],[Столбец30]]+IFERROR(F76,0)+IFERROR(H76,0)+IFERROR(J76,0)+IFERROR(L76,0)+IFERROR(N76,0)+IFERROR(P76,0)+IFERROR(R76,0)+IFERROR(T76,0)+IFERROR(V76,0)+IFERROR(X76,0)+IFERROR(Z76,0)+IFERROR(AB76,0)-IFERROR(AA76,0)-IFERROR(Y76,0)-IFERROR(W76,0)-IFERROR(U76,0)-IFERROR(S76,0)-IFERROR(Q76,0)-IFERROR(O76,0)-IFERROR(M76,0)-IFERROR(K76,0)-IFERROR(I76,0)-IFERROR(G76,0)-IFERROR(E76,0)</f>
        <v>-26856.36</v>
      </c>
      <c r="E76" s="13">
        <f>IFERROR(VLOOKUP($B76,[1]январь!$B:$F,4, ),0)</f>
        <v>0</v>
      </c>
      <c r="F76" s="13">
        <f>IFERROR(VLOOKUP($B76,[1]январь!$B:$F,5, ),0)</f>
        <v>0</v>
      </c>
      <c r="G76" s="13">
        <f>IFERROR(VLOOKUP($B76,[1]февраль!$B:$F,4, ),0)</f>
        <v>0</v>
      </c>
      <c r="H76" s="13">
        <f>IFERROR(VLOOKUP($B76,[1]февраль!$B:$F,5, ),0)</f>
        <v>0</v>
      </c>
      <c r="I76" s="13">
        <f>IFERROR(VLOOKUP($B76,[1]март!$B:$F,4, ),0)</f>
        <v>0</v>
      </c>
      <c r="J76" s="13">
        <f>IFERROR(VLOOKUP($B76,[1]март!$B:$F,5, ),0)</f>
        <v>0</v>
      </c>
      <c r="K76" s="13">
        <f>IFERROR(VLOOKUP($B76,[1]апрель!$B:$F,4, ),0)</f>
        <v>0</v>
      </c>
      <c r="L76" s="13">
        <f>IFERROR(VLOOKUP($B76,[1]апрель!$B:$F,5, ),0)</f>
        <v>0</v>
      </c>
      <c r="M76" s="13">
        <f>IFERROR(VLOOKUP($B76,[1]май!$B:$F,4, ),0)</f>
        <v>0</v>
      </c>
      <c r="N76" s="13">
        <f>IFERROR(VLOOKUP($B76,[1]май!$B:$F,5, ),0)</f>
        <v>0</v>
      </c>
      <c r="O76" s="13">
        <f>IFERROR(VLOOKUP($B76,[1]июнь!$B:$F,4, ),0)</f>
        <v>0</v>
      </c>
      <c r="P76" s="13">
        <f>IFERROR(VLOOKUP($B76,[1]июнь!$B:$F,5, ),0)</f>
        <v>0</v>
      </c>
      <c r="Q76" s="13">
        <f>IFERROR(VLOOKUP($B76,[1]июль!$B:$F,4, ),0)</f>
        <v>0</v>
      </c>
      <c r="R76" s="13">
        <f>IFERROR(VLOOKUP($B76,[1]июль!$B:$F,5, ),0)</f>
        <v>0</v>
      </c>
      <c r="S76" s="13">
        <f>IFERROR(VLOOKUP($B76,[1]август!$B:$F,4, ),0)</f>
        <v>0</v>
      </c>
      <c r="T76" s="13">
        <f>IFERROR(VLOOKUP($B76,[1]август!$B:$F,5, ),0)</f>
        <v>0</v>
      </c>
      <c r="U76" s="13">
        <f>IFERROR(VLOOKUP($B76,[1]сентябрь!$B:$F,4, ),0)</f>
        <v>0</v>
      </c>
      <c r="V76" s="13">
        <f>IFERROR(VLOOKUP($B76,[1]сентябрь!$B:$F,5, ),0)</f>
        <v>0</v>
      </c>
      <c r="W76" s="13">
        <f>IFERROR(VLOOKUP($B76,[1]октябрь!$B:$F,4, ),0)</f>
        <v>0</v>
      </c>
      <c r="X76" s="13">
        <f>IFERROR(VLOOKUP($B76,[1]октябрь!$B:$F,5, ),0)</f>
        <v>0</v>
      </c>
      <c r="Y76" s="13">
        <f>IFERROR(VLOOKUP($B76,[1]ноябрь!$B:$F,4, ),0)</f>
        <v>0</v>
      </c>
      <c r="Z76" s="13">
        <f>IFERROR(VLOOKUP($B76,[1]ноябрь!$B:$F,5, ),0)</f>
        <v>0</v>
      </c>
      <c r="AA76" s="13">
        <f>IFERROR(VLOOKUP($B76,[1]декабрь!$B:$F,4, ),0)</f>
        <v>0</v>
      </c>
      <c r="AB76" s="13">
        <f>IFERROR(VLOOKUP($B76,[1]декабрь!$B:$F,5, ),0)</f>
        <v>0</v>
      </c>
    </row>
    <row r="77" spans="1:28" x14ac:dyDescent="0.25">
      <c r="A77" s="10" t="s">
        <v>94</v>
      </c>
      <c r="B77" s="11" t="s">
        <v>94</v>
      </c>
      <c r="C77" s="12">
        <f>IFERROR(VLOOKUP($B77,[1]январь!$B:$F,3, ),0)-IFERROR(VLOOKUP($B77,[1]январь!$B:$F,2, ),0)</f>
        <v>74414</v>
      </c>
      <c r="D77" s="12">
        <f>Таблица3[[#This Row],[Столбец30]]+IFERROR(F77,0)+IFERROR(H77,0)+IFERROR(J77,0)+IFERROR(L77,0)+IFERROR(N77,0)+IFERROR(P77,0)+IFERROR(R77,0)+IFERROR(T77,0)+IFERROR(V77,0)+IFERROR(X77,0)+IFERROR(Z77,0)+IFERROR(AB77,0)-IFERROR(AA77,0)-IFERROR(Y77,0)-IFERROR(W77,0)-IFERROR(U77,0)-IFERROR(S77,0)-IFERROR(Q77,0)-IFERROR(O77,0)-IFERROR(M77,0)-IFERROR(K77,0)-IFERROR(I77,0)-IFERROR(G77,0)-IFERROR(E77,0)</f>
        <v>74414</v>
      </c>
      <c r="E77" s="13">
        <f>IFERROR(VLOOKUP($B77,[1]январь!$B:$F,4, ),0)</f>
        <v>0</v>
      </c>
      <c r="F77" s="13">
        <f>IFERROR(VLOOKUP($B77,[1]январь!$B:$F,5, ),0)</f>
        <v>0</v>
      </c>
      <c r="G77" s="13">
        <f>IFERROR(VLOOKUP($B77,[1]февраль!$B:$F,4, ),0)</f>
        <v>0</v>
      </c>
      <c r="H77" s="13">
        <f>IFERROR(VLOOKUP($B77,[1]февраль!$B:$F,5, ),0)</f>
        <v>0</v>
      </c>
      <c r="I77" s="13">
        <f>IFERROR(VLOOKUP($B77,[1]март!$B:$F,4, ),0)</f>
        <v>0</v>
      </c>
      <c r="J77" s="13">
        <f>IFERROR(VLOOKUP($B77,[1]март!$B:$F,5, ),0)</f>
        <v>0</v>
      </c>
      <c r="K77" s="13">
        <f>IFERROR(VLOOKUP($B77,[1]апрель!$B:$F,4, ),0)</f>
        <v>0</v>
      </c>
      <c r="L77" s="13">
        <f>IFERROR(VLOOKUP($B77,[1]апрель!$B:$F,5, ),0)</f>
        <v>0</v>
      </c>
      <c r="M77" s="13">
        <f>IFERROR(VLOOKUP($B77,[1]май!$B:$F,4, ),0)</f>
        <v>0</v>
      </c>
      <c r="N77" s="13">
        <f>IFERROR(VLOOKUP($B77,[1]май!$B:$F,5, ),0)</f>
        <v>0</v>
      </c>
      <c r="O77" s="13">
        <f>IFERROR(VLOOKUP($B77,[1]июнь!$B:$F,4, ),0)</f>
        <v>0</v>
      </c>
      <c r="P77" s="13">
        <f>IFERROR(VLOOKUP($B77,[1]июнь!$B:$F,5, ),0)</f>
        <v>0</v>
      </c>
      <c r="Q77" s="13">
        <f>IFERROR(VLOOKUP($B77,[1]июль!$B:$F,4, ),0)</f>
        <v>0</v>
      </c>
      <c r="R77" s="13">
        <f>IFERROR(VLOOKUP($B77,[1]июль!$B:$F,5, ),0)</f>
        <v>0</v>
      </c>
      <c r="S77" s="13">
        <f>IFERROR(VLOOKUP($B77,[1]август!$B:$F,4, ),0)</f>
        <v>0</v>
      </c>
      <c r="T77" s="13">
        <f>IFERROR(VLOOKUP($B77,[1]август!$B:$F,5, ),0)</f>
        <v>0</v>
      </c>
      <c r="U77" s="13">
        <f>IFERROR(VLOOKUP($B77,[1]сентябрь!$B:$F,4, ),0)</f>
        <v>0</v>
      </c>
      <c r="V77" s="13">
        <f>IFERROR(VLOOKUP($B77,[1]сентябрь!$B:$F,5, ),0)</f>
        <v>0</v>
      </c>
      <c r="W77" s="13">
        <f>IFERROR(VLOOKUP($B77,[1]октябрь!$B:$F,4, ),0)</f>
        <v>0</v>
      </c>
      <c r="X77" s="13">
        <f>IFERROR(VLOOKUP($B77,[1]октябрь!$B:$F,5, ),0)</f>
        <v>0</v>
      </c>
      <c r="Y77" s="13">
        <f>IFERROR(VLOOKUP($B77,[1]ноябрь!$B:$F,4, ),0)</f>
        <v>0</v>
      </c>
      <c r="Z77" s="13">
        <f>IFERROR(VLOOKUP($B77,[1]ноябрь!$B:$F,5, ),0)</f>
        <v>0</v>
      </c>
      <c r="AA77" s="13">
        <f>IFERROR(VLOOKUP($B77,[1]декабрь!$B:$F,4, ),0)</f>
        <v>0</v>
      </c>
      <c r="AB77" s="13">
        <f>IFERROR(VLOOKUP($B77,[1]декабрь!$B:$F,5, ),0)</f>
        <v>0</v>
      </c>
    </row>
    <row r="78" spans="1:28" x14ac:dyDescent="0.25">
      <c r="A78" s="14" t="s">
        <v>95</v>
      </c>
      <c r="B78" s="11" t="s">
        <v>95</v>
      </c>
      <c r="C78" s="12">
        <f>IFERROR(VLOOKUP($B78,[1]январь!$B:$F,3, ),0)-IFERROR(VLOOKUP($B78,[1]январь!$B:$F,2, ),0)</f>
        <v>-23332.05</v>
      </c>
      <c r="D78" s="12">
        <f>Таблица3[[#This Row],[Столбец30]]+IFERROR(F78,0)+IFERROR(H78,0)+IFERROR(J78,0)+IFERROR(L78,0)+IFERROR(N78,0)+IFERROR(P78,0)+IFERROR(R78,0)+IFERROR(T78,0)+IFERROR(V78,0)+IFERROR(X78,0)+IFERROR(Z78,0)+IFERROR(AB78,0)-IFERROR(AA78,0)-IFERROR(Y78,0)-IFERROR(W78,0)-IFERROR(U78,0)-IFERROR(S78,0)-IFERROR(Q78,0)-IFERROR(O78,0)-IFERROR(M78,0)-IFERROR(K78,0)-IFERROR(I78,0)-IFERROR(G78,0)-IFERROR(E78,0)</f>
        <v>-23332.05</v>
      </c>
      <c r="E78" s="13">
        <f>IFERROR(VLOOKUP($B78,[1]январь!$B:$F,4, ),0)</f>
        <v>0</v>
      </c>
      <c r="F78" s="13">
        <f>IFERROR(VLOOKUP($B78,[1]январь!$B:$F,5, ),0)</f>
        <v>0</v>
      </c>
      <c r="G78" s="13">
        <f>IFERROR(VLOOKUP($B78,[1]февраль!$B:$F,4, ),0)</f>
        <v>0</v>
      </c>
      <c r="H78" s="13">
        <f>IFERROR(VLOOKUP($B78,[1]февраль!$B:$F,5, ),0)</f>
        <v>0</v>
      </c>
      <c r="I78" s="13">
        <f>IFERROR(VLOOKUP($B78,[1]март!$B:$F,4, ),0)</f>
        <v>0</v>
      </c>
      <c r="J78" s="13">
        <f>IFERROR(VLOOKUP($B78,[1]март!$B:$F,5, ),0)</f>
        <v>0</v>
      </c>
      <c r="K78" s="13">
        <f>IFERROR(VLOOKUP($B78,[1]апрель!$B:$F,4, ),0)</f>
        <v>0</v>
      </c>
      <c r="L78" s="13">
        <f>IFERROR(VLOOKUP($B78,[1]апрель!$B:$F,5, ),0)</f>
        <v>0</v>
      </c>
      <c r="M78" s="13">
        <f>IFERROR(VLOOKUP($B78,[1]май!$B:$F,4, ),0)</f>
        <v>0</v>
      </c>
      <c r="N78" s="13">
        <f>IFERROR(VLOOKUP($B78,[1]май!$B:$F,5, ),0)</f>
        <v>0</v>
      </c>
      <c r="O78" s="13">
        <f>IFERROR(VLOOKUP($B78,[1]июнь!$B:$F,4, ),0)</f>
        <v>0</v>
      </c>
      <c r="P78" s="13">
        <f>IFERROR(VLOOKUP($B78,[1]июнь!$B:$F,5, ),0)</f>
        <v>0</v>
      </c>
      <c r="Q78" s="13">
        <f>IFERROR(VLOOKUP($B78,[1]июль!$B:$F,4, ),0)</f>
        <v>0</v>
      </c>
      <c r="R78" s="13">
        <f>IFERROR(VLOOKUP($B78,[1]июль!$B:$F,5, ),0)</f>
        <v>0</v>
      </c>
      <c r="S78" s="13">
        <f>IFERROR(VLOOKUP($B78,[1]август!$B:$F,4, ),0)</f>
        <v>0</v>
      </c>
      <c r="T78" s="13">
        <f>IFERROR(VLOOKUP($B78,[1]август!$B:$F,5, ),0)</f>
        <v>0</v>
      </c>
      <c r="U78" s="13">
        <f>IFERROR(VLOOKUP($B78,[1]сентябрь!$B:$F,4, ),0)</f>
        <v>0</v>
      </c>
      <c r="V78" s="13">
        <f>IFERROR(VLOOKUP($B78,[1]сентябрь!$B:$F,5, ),0)</f>
        <v>0</v>
      </c>
      <c r="W78" s="13">
        <f>IFERROR(VLOOKUP($B78,[1]октябрь!$B:$F,4, ),0)</f>
        <v>0</v>
      </c>
      <c r="X78" s="13">
        <f>IFERROR(VLOOKUP($B78,[1]октябрь!$B:$F,5, ),0)</f>
        <v>0</v>
      </c>
      <c r="Y78" s="13">
        <f>IFERROR(VLOOKUP($B78,[1]ноябрь!$B:$F,4, ),0)</f>
        <v>0</v>
      </c>
      <c r="Z78" s="13">
        <f>IFERROR(VLOOKUP($B78,[1]ноябрь!$B:$F,5, ),0)</f>
        <v>0</v>
      </c>
      <c r="AA78" s="13">
        <f>IFERROR(VLOOKUP($B78,[1]декабрь!$B:$F,4, ),0)</f>
        <v>0</v>
      </c>
      <c r="AB78" s="13">
        <f>IFERROR(VLOOKUP($B78,[1]декабрь!$B:$F,5, ),0)</f>
        <v>0</v>
      </c>
    </row>
    <row r="79" spans="1:28" x14ac:dyDescent="0.25">
      <c r="A79" s="10" t="s">
        <v>96</v>
      </c>
      <c r="B79" s="11" t="s">
        <v>96</v>
      </c>
      <c r="C79" s="12">
        <f>IFERROR(VLOOKUP($B79,[1]январь!$B:$F,3, ),0)-IFERROR(VLOOKUP($B79,[1]январь!$B:$F,2, ),0)</f>
        <v>-1108.6500000000001</v>
      </c>
      <c r="D79" s="12">
        <f>Таблица3[[#This Row],[Столбец30]]+IFERROR(F79,0)+IFERROR(H79,0)+IFERROR(J79,0)+IFERROR(L79,0)+IFERROR(N79,0)+IFERROR(P79,0)+IFERROR(R79,0)+IFERROR(T79,0)+IFERROR(V79,0)+IFERROR(X79,0)+IFERROR(Z79,0)+IFERROR(AB79,0)-IFERROR(AA79,0)-IFERROR(Y79,0)-IFERROR(W79,0)-IFERROR(U79,0)-IFERROR(S79,0)-IFERROR(Q79,0)-IFERROR(O79,0)-IFERROR(M79,0)-IFERROR(K79,0)-IFERROR(I79,0)-IFERROR(G79,0)-IFERROR(E79,0)</f>
        <v>-1108.6500000000001</v>
      </c>
      <c r="E79" s="13">
        <f>IFERROR(VLOOKUP($B79,[1]январь!$B:$F,4, ),0)</f>
        <v>0</v>
      </c>
      <c r="F79" s="13">
        <f>IFERROR(VLOOKUP($B79,[1]январь!$B:$F,5, ),0)</f>
        <v>0</v>
      </c>
      <c r="G79" s="13">
        <f>IFERROR(VLOOKUP($B79,[1]февраль!$B:$F,4, ),0)</f>
        <v>0</v>
      </c>
      <c r="H79" s="13">
        <f>IFERROR(VLOOKUP($B79,[1]февраль!$B:$F,5, ),0)</f>
        <v>0</v>
      </c>
      <c r="I79" s="13">
        <f>IFERROR(VLOOKUP($B79,[1]март!$B:$F,4, ),0)</f>
        <v>0</v>
      </c>
      <c r="J79" s="13">
        <f>IFERROR(VLOOKUP($B79,[1]март!$B:$F,5, ),0)</f>
        <v>0</v>
      </c>
      <c r="K79" s="13">
        <f>IFERROR(VLOOKUP($B79,[1]апрель!$B:$F,4, ),0)</f>
        <v>0</v>
      </c>
      <c r="L79" s="13">
        <f>IFERROR(VLOOKUP($B79,[1]апрель!$B:$F,5, ),0)</f>
        <v>0</v>
      </c>
      <c r="M79" s="13">
        <f>IFERROR(VLOOKUP($B79,[1]май!$B:$F,4, ),0)</f>
        <v>0</v>
      </c>
      <c r="N79" s="13">
        <f>IFERROR(VLOOKUP($B79,[1]май!$B:$F,5, ),0)</f>
        <v>0</v>
      </c>
      <c r="O79" s="13">
        <f>IFERROR(VLOOKUP($B79,[1]июнь!$B:$F,4, ),0)</f>
        <v>0</v>
      </c>
      <c r="P79" s="13">
        <f>IFERROR(VLOOKUP($B79,[1]июнь!$B:$F,5, ),0)</f>
        <v>0</v>
      </c>
      <c r="Q79" s="13">
        <f>IFERROR(VLOOKUP($B79,[1]июль!$B:$F,4, ),0)</f>
        <v>0</v>
      </c>
      <c r="R79" s="13">
        <f>IFERROR(VLOOKUP($B79,[1]июль!$B:$F,5, ),0)</f>
        <v>0</v>
      </c>
      <c r="S79" s="13">
        <f>IFERROR(VLOOKUP($B79,[1]август!$B:$F,4, ),0)</f>
        <v>0</v>
      </c>
      <c r="T79" s="13">
        <f>IFERROR(VLOOKUP($B79,[1]август!$B:$F,5, ),0)</f>
        <v>0</v>
      </c>
      <c r="U79" s="13">
        <f>IFERROR(VLOOKUP($B79,[1]сентябрь!$B:$F,4, ),0)</f>
        <v>0</v>
      </c>
      <c r="V79" s="13">
        <f>IFERROR(VLOOKUP($B79,[1]сентябрь!$B:$F,5, ),0)</f>
        <v>0</v>
      </c>
      <c r="W79" s="13">
        <f>IFERROR(VLOOKUP($B79,[1]октябрь!$B:$F,4, ),0)</f>
        <v>0</v>
      </c>
      <c r="X79" s="13">
        <f>IFERROR(VLOOKUP($B79,[1]октябрь!$B:$F,5, ),0)</f>
        <v>0</v>
      </c>
      <c r="Y79" s="13">
        <f>IFERROR(VLOOKUP($B79,[1]ноябрь!$B:$F,4, ),0)</f>
        <v>0</v>
      </c>
      <c r="Z79" s="13">
        <f>IFERROR(VLOOKUP($B79,[1]ноябрь!$B:$F,5, ),0)</f>
        <v>0</v>
      </c>
      <c r="AA79" s="13">
        <f>IFERROR(VLOOKUP($B79,[1]декабрь!$B:$F,4, ),0)</f>
        <v>0</v>
      </c>
      <c r="AB79" s="13">
        <f>IFERROR(VLOOKUP($B79,[1]декабрь!$B:$F,5, ),0)</f>
        <v>0</v>
      </c>
    </row>
    <row r="80" spans="1:28" x14ac:dyDescent="0.25">
      <c r="A80" s="14" t="s">
        <v>97</v>
      </c>
      <c r="B80" s="11" t="s">
        <v>97</v>
      </c>
      <c r="C80" s="12">
        <f>IFERROR(VLOOKUP($B80,[1]январь!$B:$F,3, ),0)-IFERROR(VLOOKUP($B80,[1]январь!$B:$F,2, ),0)</f>
        <v>3013.69</v>
      </c>
      <c r="D80" s="12">
        <f>Таблица3[[#This Row],[Столбец30]]+IFERROR(F80,0)+IFERROR(H80,0)+IFERROR(J80,0)+IFERROR(L80,0)+IFERROR(N80,0)+IFERROR(P80,0)+IFERROR(R80,0)+IFERROR(T80,0)+IFERROR(V80,0)+IFERROR(X80,0)+IFERROR(Z80,0)+IFERROR(AB80,0)-IFERROR(AA80,0)-IFERROR(Y80,0)-IFERROR(W80,0)-IFERROR(U80,0)-IFERROR(S80,0)-IFERROR(Q80,0)-IFERROR(O80,0)-IFERROR(M80,0)-IFERROR(K80,0)-IFERROR(I80,0)-IFERROR(G80,0)-IFERROR(E80,0)</f>
        <v>3013.69</v>
      </c>
      <c r="E80" s="13">
        <f>IFERROR(VLOOKUP($B80,[1]январь!$B:$F,4, ),0)</f>
        <v>0</v>
      </c>
      <c r="F80" s="13">
        <f>IFERROR(VLOOKUP($B80,[1]январь!$B:$F,5, ),0)</f>
        <v>0</v>
      </c>
      <c r="G80" s="13">
        <f>IFERROR(VLOOKUP($B80,[1]февраль!$B:$F,4, ),0)</f>
        <v>0</v>
      </c>
      <c r="H80" s="13">
        <f>IFERROR(VLOOKUP($B80,[1]февраль!$B:$F,5, ),0)</f>
        <v>0</v>
      </c>
      <c r="I80" s="13">
        <f>IFERROR(VLOOKUP($B80,[1]март!$B:$F,4, ),0)</f>
        <v>0</v>
      </c>
      <c r="J80" s="13">
        <f>IFERROR(VLOOKUP($B80,[1]март!$B:$F,5, ),0)</f>
        <v>0</v>
      </c>
      <c r="K80" s="13">
        <f>IFERROR(VLOOKUP($B80,[1]апрель!$B:$F,4, ),0)</f>
        <v>0</v>
      </c>
      <c r="L80" s="13">
        <f>IFERROR(VLOOKUP($B80,[1]апрель!$B:$F,5, ),0)</f>
        <v>0</v>
      </c>
      <c r="M80" s="13">
        <f>IFERROR(VLOOKUP($B80,[1]май!$B:$F,4, ),0)</f>
        <v>0</v>
      </c>
      <c r="N80" s="13">
        <f>IFERROR(VLOOKUP($B80,[1]май!$B:$F,5, ),0)</f>
        <v>0</v>
      </c>
      <c r="O80" s="13">
        <f>IFERROR(VLOOKUP($B80,[1]июнь!$B:$F,4, ),0)</f>
        <v>0</v>
      </c>
      <c r="P80" s="13">
        <f>IFERROR(VLOOKUP($B80,[1]июнь!$B:$F,5, ),0)</f>
        <v>0</v>
      </c>
      <c r="Q80" s="13">
        <f>IFERROR(VLOOKUP($B80,[1]июль!$B:$F,4, ),0)</f>
        <v>0</v>
      </c>
      <c r="R80" s="13">
        <f>IFERROR(VLOOKUP($B80,[1]июль!$B:$F,5, ),0)</f>
        <v>0</v>
      </c>
      <c r="S80" s="13">
        <f>IFERROR(VLOOKUP($B80,[1]август!$B:$F,4, ),0)</f>
        <v>0</v>
      </c>
      <c r="T80" s="13">
        <f>IFERROR(VLOOKUP($B80,[1]август!$B:$F,5, ),0)</f>
        <v>0</v>
      </c>
      <c r="U80" s="13">
        <f>IFERROR(VLOOKUP($B80,[1]сентябрь!$B:$F,4, ),0)</f>
        <v>0</v>
      </c>
      <c r="V80" s="13">
        <f>IFERROR(VLOOKUP($B80,[1]сентябрь!$B:$F,5, ),0)</f>
        <v>0</v>
      </c>
      <c r="W80" s="13">
        <f>IFERROR(VLOOKUP($B80,[1]октябрь!$B:$F,4, ),0)</f>
        <v>0</v>
      </c>
      <c r="X80" s="13">
        <f>IFERROR(VLOOKUP($B80,[1]октябрь!$B:$F,5, ),0)</f>
        <v>0</v>
      </c>
      <c r="Y80" s="13">
        <f>IFERROR(VLOOKUP($B80,[1]ноябрь!$B:$F,4, ),0)</f>
        <v>0</v>
      </c>
      <c r="Z80" s="13">
        <f>IFERROR(VLOOKUP($B80,[1]ноябрь!$B:$F,5, ),0)</f>
        <v>0</v>
      </c>
      <c r="AA80" s="13">
        <f>IFERROR(VLOOKUP($B80,[1]декабрь!$B:$F,4, ),0)</f>
        <v>0</v>
      </c>
      <c r="AB80" s="13">
        <f>IFERROR(VLOOKUP($B80,[1]декабрь!$B:$F,5, ),0)</f>
        <v>0</v>
      </c>
    </row>
    <row r="81" spans="1:28" x14ac:dyDescent="0.25">
      <c r="A81" s="10" t="s">
        <v>98</v>
      </c>
      <c r="B81" s="11" t="s">
        <v>98</v>
      </c>
      <c r="C81" s="12">
        <f>IFERROR(VLOOKUP($B81,[1]январь!$B:$F,3, ),0)-IFERROR(VLOOKUP($B81,[1]январь!$B:$F,2, ),0)</f>
        <v>2023.94</v>
      </c>
      <c r="D81" s="12">
        <f>Таблица3[[#This Row],[Столбец30]]+IFERROR(F81,0)+IFERROR(H81,0)+IFERROR(J81,0)+IFERROR(L81,0)+IFERROR(N81,0)+IFERROR(P81,0)+IFERROR(R81,0)+IFERROR(T81,0)+IFERROR(V81,0)+IFERROR(X81,0)+IFERROR(Z81,0)+IFERROR(AB81,0)-IFERROR(AA81,0)-IFERROR(Y81,0)-IFERROR(W81,0)-IFERROR(U81,0)-IFERROR(S81,0)-IFERROR(Q81,0)-IFERROR(O81,0)-IFERROR(M81,0)-IFERROR(K81,0)-IFERROR(I81,0)-IFERROR(G81,0)-IFERROR(E81,0)</f>
        <v>2023.94</v>
      </c>
      <c r="E81" s="13">
        <f>IFERROR(VLOOKUP($B81,[1]январь!$B:$F,4, ),0)</f>
        <v>0</v>
      </c>
      <c r="F81" s="13">
        <f>IFERROR(VLOOKUP($B81,[1]январь!$B:$F,5, ),0)</f>
        <v>0</v>
      </c>
      <c r="G81" s="13">
        <f>IFERROR(VLOOKUP($B81,[1]февраль!$B:$F,4, ),0)</f>
        <v>0</v>
      </c>
      <c r="H81" s="13">
        <f>IFERROR(VLOOKUP($B81,[1]февраль!$B:$F,5, ),0)</f>
        <v>0</v>
      </c>
      <c r="I81" s="13">
        <f>IFERROR(VLOOKUP($B81,[1]март!$B:$F,4, ),0)</f>
        <v>0</v>
      </c>
      <c r="J81" s="13">
        <f>IFERROR(VLOOKUP($B81,[1]март!$B:$F,5, ),0)</f>
        <v>0</v>
      </c>
      <c r="K81" s="13">
        <f>IFERROR(VLOOKUP($B81,[1]апрель!$B:$F,4, ),0)</f>
        <v>0</v>
      </c>
      <c r="L81" s="13">
        <f>IFERROR(VLOOKUP($B81,[1]апрель!$B:$F,5, ),0)</f>
        <v>0</v>
      </c>
      <c r="M81" s="13">
        <f>IFERROR(VLOOKUP($B81,[1]май!$B:$F,4, ),0)</f>
        <v>0</v>
      </c>
      <c r="N81" s="13">
        <f>IFERROR(VLOOKUP($B81,[1]май!$B:$F,5, ),0)</f>
        <v>0</v>
      </c>
      <c r="O81" s="13">
        <f>IFERROR(VLOOKUP($B81,[1]июнь!$B:$F,4, ),0)</f>
        <v>0</v>
      </c>
      <c r="P81" s="13">
        <f>IFERROR(VLOOKUP($B81,[1]июнь!$B:$F,5, ),0)</f>
        <v>0</v>
      </c>
      <c r="Q81" s="13">
        <f>IFERROR(VLOOKUP($B81,[1]июль!$B:$F,4, ),0)</f>
        <v>0</v>
      </c>
      <c r="R81" s="13">
        <f>IFERROR(VLOOKUP($B81,[1]июль!$B:$F,5, ),0)</f>
        <v>0</v>
      </c>
      <c r="S81" s="13">
        <f>IFERROR(VLOOKUP($B81,[1]август!$B:$F,4, ),0)</f>
        <v>0</v>
      </c>
      <c r="T81" s="13">
        <f>IFERROR(VLOOKUP($B81,[1]август!$B:$F,5, ),0)</f>
        <v>0</v>
      </c>
      <c r="U81" s="13">
        <f>IFERROR(VLOOKUP($B81,[1]сентябрь!$B:$F,4, ),0)</f>
        <v>0</v>
      </c>
      <c r="V81" s="13">
        <f>IFERROR(VLOOKUP($B81,[1]сентябрь!$B:$F,5, ),0)</f>
        <v>0</v>
      </c>
      <c r="W81" s="13">
        <f>IFERROR(VLOOKUP($B81,[1]октябрь!$B:$F,4, ),0)</f>
        <v>0</v>
      </c>
      <c r="X81" s="13">
        <f>IFERROR(VLOOKUP($B81,[1]октябрь!$B:$F,5, ),0)</f>
        <v>0</v>
      </c>
      <c r="Y81" s="13">
        <f>IFERROR(VLOOKUP($B81,[1]ноябрь!$B:$F,4, ),0)</f>
        <v>0</v>
      </c>
      <c r="Z81" s="13">
        <f>IFERROR(VLOOKUP($B81,[1]ноябрь!$B:$F,5, ),0)</f>
        <v>0</v>
      </c>
      <c r="AA81" s="13">
        <f>IFERROR(VLOOKUP($B81,[1]декабрь!$B:$F,4, ),0)</f>
        <v>0</v>
      </c>
      <c r="AB81" s="13">
        <f>IFERROR(VLOOKUP($B81,[1]декабрь!$B:$F,5, ),0)</f>
        <v>0</v>
      </c>
    </row>
    <row r="82" spans="1:28" x14ac:dyDescent="0.25">
      <c r="A82" s="14" t="s">
        <v>99</v>
      </c>
      <c r="B82" s="11" t="s">
        <v>99</v>
      </c>
      <c r="C82" s="12">
        <f>IFERROR(VLOOKUP($B82,[1]январь!$B:$F,3, ),0)-IFERROR(VLOOKUP($B82,[1]январь!$B:$F,2, ),0)</f>
        <v>25056.27</v>
      </c>
      <c r="D82" s="12">
        <f>Таблица3[[#This Row],[Столбец30]]+IFERROR(F82,0)+IFERROR(H82,0)+IFERROR(J82,0)+IFERROR(L82,0)+IFERROR(N82,0)+IFERROR(P82,0)+IFERROR(R82,0)+IFERROR(T82,0)+IFERROR(V82,0)+IFERROR(X82,0)+IFERROR(Z82,0)+IFERROR(AB82,0)-IFERROR(AA82,0)-IFERROR(Y82,0)-IFERROR(W82,0)-IFERROR(U82,0)-IFERROR(S82,0)-IFERROR(Q82,0)-IFERROR(O82,0)-IFERROR(M82,0)-IFERROR(K82,0)-IFERROR(I82,0)-IFERROR(G82,0)-IFERROR(E82,0)</f>
        <v>25056.27</v>
      </c>
      <c r="E82" s="13">
        <f>IFERROR(VLOOKUP($B82,[1]январь!$B:$F,4, ),0)</f>
        <v>0</v>
      </c>
      <c r="F82" s="13">
        <f>IFERROR(VLOOKUP($B82,[1]январь!$B:$F,5, ),0)</f>
        <v>0</v>
      </c>
      <c r="G82" s="13">
        <f>IFERROR(VLOOKUP($B82,[1]февраль!$B:$F,4, ),0)</f>
        <v>0</v>
      </c>
      <c r="H82" s="13">
        <f>IFERROR(VLOOKUP($B82,[1]февраль!$B:$F,5, ),0)</f>
        <v>0</v>
      </c>
      <c r="I82" s="13">
        <f>IFERROR(VLOOKUP($B82,[1]март!$B:$F,4, ),0)</f>
        <v>0</v>
      </c>
      <c r="J82" s="13">
        <f>IFERROR(VLOOKUP($B82,[1]март!$B:$F,5, ),0)</f>
        <v>0</v>
      </c>
      <c r="K82" s="13">
        <f>IFERROR(VLOOKUP($B82,[1]апрель!$B:$F,4, ),0)</f>
        <v>0</v>
      </c>
      <c r="L82" s="13">
        <f>IFERROR(VLOOKUP($B82,[1]апрель!$B:$F,5, ),0)</f>
        <v>0</v>
      </c>
      <c r="M82" s="13">
        <f>IFERROR(VLOOKUP($B82,[1]май!$B:$F,4, ),0)</f>
        <v>0</v>
      </c>
      <c r="N82" s="13">
        <f>IFERROR(VLOOKUP($B82,[1]май!$B:$F,5, ),0)</f>
        <v>0</v>
      </c>
      <c r="O82" s="13">
        <f>IFERROR(VLOOKUP($B82,[1]июнь!$B:$F,4, ),0)</f>
        <v>0</v>
      </c>
      <c r="P82" s="13">
        <f>IFERROR(VLOOKUP($B82,[1]июнь!$B:$F,5, ),0)</f>
        <v>0</v>
      </c>
      <c r="Q82" s="13">
        <f>IFERROR(VLOOKUP($B82,[1]июль!$B:$F,4, ),0)</f>
        <v>0</v>
      </c>
      <c r="R82" s="13">
        <f>IFERROR(VLOOKUP($B82,[1]июль!$B:$F,5, ),0)</f>
        <v>0</v>
      </c>
      <c r="S82" s="13">
        <f>IFERROR(VLOOKUP($B82,[1]август!$B:$F,4, ),0)</f>
        <v>0</v>
      </c>
      <c r="T82" s="13">
        <f>IFERROR(VLOOKUP($B82,[1]август!$B:$F,5, ),0)</f>
        <v>0</v>
      </c>
      <c r="U82" s="13">
        <f>IFERROR(VLOOKUP($B82,[1]сентябрь!$B:$F,4, ),0)</f>
        <v>0</v>
      </c>
      <c r="V82" s="13">
        <f>IFERROR(VLOOKUP($B82,[1]сентябрь!$B:$F,5, ),0)</f>
        <v>0</v>
      </c>
      <c r="W82" s="13">
        <f>IFERROR(VLOOKUP($B82,[1]октябрь!$B:$F,4, ),0)</f>
        <v>0</v>
      </c>
      <c r="X82" s="13">
        <f>IFERROR(VLOOKUP($B82,[1]октябрь!$B:$F,5, ),0)</f>
        <v>0</v>
      </c>
      <c r="Y82" s="13">
        <f>IFERROR(VLOOKUP($B82,[1]ноябрь!$B:$F,4, ),0)</f>
        <v>0</v>
      </c>
      <c r="Z82" s="13">
        <f>IFERROR(VLOOKUP($B82,[1]ноябрь!$B:$F,5, ),0)</f>
        <v>0</v>
      </c>
      <c r="AA82" s="13">
        <f>IFERROR(VLOOKUP($B82,[1]декабрь!$B:$F,4, ),0)</f>
        <v>0</v>
      </c>
      <c r="AB82" s="13">
        <f>IFERROR(VLOOKUP($B82,[1]декабрь!$B:$F,5, ),0)</f>
        <v>0</v>
      </c>
    </row>
    <row r="83" spans="1:28" x14ac:dyDescent="0.25">
      <c r="A83" s="10" t="s">
        <v>100</v>
      </c>
      <c r="B83" s="11" t="s">
        <v>100</v>
      </c>
      <c r="C83" s="12">
        <f>IFERROR(VLOOKUP($B83,[1]январь!$B:$F,3, ),0)-IFERROR(VLOOKUP($B83,[1]январь!$B:$F,2, ),0)</f>
        <v>14439.39</v>
      </c>
      <c r="D83" s="12">
        <f>Таблица3[[#This Row],[Столбец30]]+IFERROR(F83,0)+IFERROR(H83,0)+IFERROR(J83,0)+IFERROR(L83,0)+IFERROR(N83,0)+IFERROR(P83,0)+IFERROR(R83,0)+IFERROR(T83,0)+IFERROR(V83,0)+IFERROR(X83,0)+IFERROR(Z83,0)+IFERROR(AB83,0)-IFERROR(AA83,0)-IFERROR(Y83,0)-IFERROR(W83,0)-IFERROR(U83,0)-IFERROR(S83,0)-IFERROR(Q83,0)-IFERROR(O83,0)-IFERROR(M83,0)-IFERROR(K83,0)-IFERROR(I83,0)-IFERROR(G83,0)-IFERROR(E83,0)</f>
        <v>14439.39</v>
      </c>
      <c r="E83" s="13">
        <f>IFERROR(VLOOKUP($B83,[1]январь!$B:$F,4, ),0)</f>
        <v>0</v>
      </c>
      <c r="F83" s="13">
        <f>IFERROR(VLOOKUP($B83,[1]январь!$B:$F,5, ),0)</f>
        <v>0</v>
      </c>
      <c r="G83" s="13">
        <f>IFERROR(VLOOKUP($B83,[1]февраль!$B:$F,4, ),0)</f>
        <v>0</v>
      </c>
      <c r="H83" s="13">
        <f>IFERROR(VLOOKUP($B83,[1]февраль!$B:$F,5, ),0)</f>
        <v>0</v>
      </c>
      <c r="I83" s="13">
        <f>IFERROR(VLOOKUP($B83,[1]март!$B:$F,4, ),0)</f>
        <v>0</v>
      </c>
      <c r="J83" s="13">
        <f>IFERROR(VLOOKUP($B83,[1]март!$B:$F,5, ),0)</f>
        <v>0</v>
      </c>
      <c r="K83" s="13">
        <f>IFERROR(VLOOKUP($B83,[1]апрель!$B:$F,4, ),0)</f>
        <v>0</v>
      </c>
      <c r="L83" s="13">
        <f>IFERROR(VLOOKUP($B83,[1]апрель!$B:$F,5, ),0)</f>
        <v>0</v>
      </c>
      <c r="M83" s="13">
        <f>IFERROR(VLOOKUP($B83,[1]май!$B:$F,4, ),0)</f>
        <v>0</v>
      </c>
      <c r="N83" s="13">
        <f>IFERROR(VLOOKUP($B83,[1]май!$B:$F,5, ),0)</f>
        <v>0</v>
      </c>
      <c r="O83" s="13">
        <f>IFERROR(VLOOKUP($B83,[1]июнь!$B:$F,4, ),0)</f>
        <v>0</v>
      </c>
      <c r="P83" s="13">
        <f>IFERROR(VLOOKUP($B83,[1]июнь!$B:$F,5, ),0)</f>
        <v>0</v>
      </c>
      <c r="Q83" s="13">
        <f>IFERROR(VLOOKUP($B83,[1]июль!$B:$F,4, ),0)</f>
        <v>0</v>
      </c>
      <c r="R83" s="13">
        <f>IFERROR(VLOOKUP($B83,[1]июль!$B:$F,5, ),0)</f>
        <v>0</v>
      </c>
      <c r="S83" s="13">
        <f>IFERROR(VLOOKUP($B83,[1]август!$B:$F,4, ),0)</f>
        <v>0</v>
      </c>
      <c r="T83" s="13">
        <f>IFERROR(VLOOKUP($B83,[1]август!$B:$F,5, ),0)</f>
        <v>0</v>
      </c>
      <c r="U83" s="13">
        <f>IFERROR(VLOOKUP($B83,[1]сентябрь!$B:$F,4, ),0)</f>
        <v>0</v>
      </c>
      <c r="V83" s="13">
        <f>IFERROR(VLOOKUP($B83,[1]сентябрь!$B:$F,5, ),0)</f>
        <v>0</v>
      </c>
      <c r="W83" s="13">
        <f>IFERROR(VLOOKUP($B83,[1]октябрь!$B:$F,4, ),0)</f>
        <v>0</v>
      </c>
      <c r="X83" s="13">
        <f>IFERROR(VLOOKUP($B83,[1]октябрь!$B:$F,5, ),0)</f>
        <v>0</v>
      </c>
      <c r="Y83" s="13">
        <f>IFERROR(VLOOKUP($B83,[1]ноябрь!$B:$F,4, ),0)</f>
        <v>0</v>
      </c>
      <c r="Z83" s="13">
        <f>IFERROR(VLOOKUP($B83,[1]ноябрь!$B:$F,5, ),0)</f>
        <v>0</v>
      </c>
      <c r="AA83" s="13">
        <f>IFERROR(VLOOKUP($B83,[1]декабрь!$B:$F,4, ),0)</f>
        <v>0</v>
      </c>
      <c r="AB83" s="13">
        <f>IFERROR(VLOOKUP($B83,[1]декабрь!$B:$F,5, ),0)</f>
        <v>0</v>
      </c>
    </row>
    <row r="84" spans="1:28" x14ac:dyDescent="0.25">
      <c r="A84" s="14" t="s">
        <v>101</v>
      </c>
      <c r="B84" s="11" t="s">
        <v>101</v>
      </c>
      <c r="C84" s="12">
        <f>IFERROR(VLOOKUP($B84,[1]январь!$B:$F,3, ),0)-IFERROR(VLOOKUP($B84,[1]январь!$B:$F,2, ),0)</f>
        <v>5965.05</v>
      </c>
      <c r="D84" s="12">
        <f>Таблица3[[#This Row],[Столбец30]]+IFERROR(F84,0)+IFERROR(H84,0)+IFERROR(J84,0)+IFERROR(L84,0)+IFERROR(N84,0)+IFERROR(P84,0)+IFERROR(R84,0)+IFERROR(T84,0)+IFERROR(V84,0)+IFERROR(X84,0)+IFERROR(Z84,0)+IFERROR(AB84,0)-IFERROR(AA84,0)-IFERROR(Y84,0)-IFERROR(W84,0)-IFERROR(U84,0)-IFERROR(S84,0)-IFERROR(Q84,0)-IFERROR(O84,0)-IFERROR(M84,0)-IFERROR(K84,0)-IFERROR(I84,0)-IFERROR(G84,0)-IFERROR(E84,0)</f>
        <v>5965.05</v>
      </c>
      <c r="E84" s="13">
        <f>IFERROR(VLOOKUP($B84,[1]январь!$B:$F,4, ),0)</f>
        <v>0</v>
      </c>
      <c r="F84" s="13">
        <f>IFERROR(VLOOKUP($B84,[1]январь!$B:$F,5, ),0)</f>
        <v>0</v>
      </c>
      <c r="G84" s="13">
        <f>IFERROR(VLOOKUP($B84,[1]февраль!$B:$F,4, ),0)</f>
        <v>0</v>
      </c>
      <c r="H84" s="13">
        <f>IFERROR(VLOOKUP($B84,[1]февраль!$B:$F,5, ),0)</f>
        <v>0</v>
      </c>
      <c r="I84" s="13">
        <f>IFERROR(VLOOKUP($B84,[1]март!$B:$F,4, ),0)</f>
        <v>0</v>
      </c>
      <c r="J84" s="13">
        <f>IFERROR(VLOOKUP($B84,[1]март!$B:$F,5, ),0)</f>
        <v>0</v>
      </c>
      <c r="K84" s="13">
        <f>IFERROR(VLOOKUP($B84,[1]апрель!$B:$F,4, ),0)</f>
        <v>0</v>
      </c>
      <c r="L84" s="13">
        <f>IFERROR(VLOOKUP($B84,[1]апрель!$B:$F,5, ),0)</f>
        <v>0</v>
      </c>
      <c r="M84" s="13">
        <f>IFERROR(VLOOKUP($B84,[1]май!$B:$F,4, ),0)</f>
        <v>0</v>
      </c>
      <c r="N84" s="13">
        <f>IFERROR(VLOOKUP($B84,[1]май!$B:$F,5, ),0)</f>
        <v>0</v>
      </c>
      <c r="O84" s="13">
        <f>IFERROR(VLOOKUP($B84,[1]июнь!$B:$F,4, ),0)</f>
        <v>0</v>
      </c>
      <c r="P84" s="13">
        <f>IFERROR(VLOOKUP($B84,[1]июнь!$B:$F,5, ),0)</f>
        <v>0</v>
      </c>
      <c r="Q84" s="13">
        <f>IFERROR(VLOOKUP($B84,[1]июль!$B:$F,4, ),0)</f>
        <v>0</v>
      </c>
      <c r="R84" s="13">
        <f>IFERROR(VLOOKUP($B84,[1]июль!$B:$F,5, ),0)</f>
        <v>0</v>
      </c>
      <c r="S84" s="13">
        <f>IFERROR(VLOOKUP($B84,[1]август!$B:$F,4, ),0)</f>
        <v>0</v>
      </c>
      <c r="T84" s="13">
        <f>IFERROR(VLOOKUP($B84,[1]август!$B:$F,5, ),0)</f>
        <v>0</v>
      </c>
      <c r="U84" s="13">
        <f>IFERROR(VLOOKUP($B84,[1]сентябрь!$B:$F,4, ),0)</f>
        <v>0</v>
      </c>
      <c r="V84" s="13">
        <f>IFERROR(VLOOKUP($B84,[1]сентябрь!$B:$F,5, ),0)</f>
        <v>0</v>
      </c>
      <c r="W84" s="13">
        <f>IFERROR(VLOOKUP($B84,[1]октябрь!$B:$F,4, ),0)</f>
        <v>0</v>
      </c>
      <c r="X84" s="13">
        <f>IFERROR(VLOOKUP($B84,[1]октябрь!$B:$F,5, ),0)</f>
        <v>0</v>
      </c>
      <c r="Y84" s="13">
        <f>IFERROR(VLOOKUP($B84,[1]ноябрь!$B:$F,4, ),0)</f>
        <v>0</v>
      </c>
      <c r="Z84" s="13">
        <f>IFERROR(VLOOKUP($B84,[1]ноябрь!$B:$F,5, ),0)</f>
        <v>0</v>
      </c>
      <c r="AA84" s="13">
        <f>IFERROR(VLOOKUP($B84,[1]декабрь!$B:$F,4, ),0)</f>
        <v>0</v>
      </c>
      <c r="AB84" s="13">
        <f>IFERROR(VLOOKUP($B84,[1]декабрь!$B:$F,5, ),0)</f>
        <v>0</v>
      </c>
    </row>
    <row r="85" spans="1:28" x14ac:dyDescent="0.25">
      <c r="A85" s="10" t="s">
        <v>102</v>
      </c>
      <c r="B85" s="11" t="s">
        <v>102</v>
      </c>
      <c r="C85" s="12">
        <f>IFERROR(VLOOKUP($B85,[1]январь!$B:$F,3, ),0)-IFERROR(VLOOKUP($B85,[1]январь!$B:$F,2, ),0)</f>
        <v>-82281.960000000006</v>
      </c>
      <c r="D85" s="12">
        <f>Таблица3[[#This Row],[Столбец30]]+IFERROR(F85,0)+IFERROR(H85,0)+IFERROR(J85,0)+IFERROR(L85,0)+IFERROR(N85,0)+IFERROR(P85,0)+IFERROR(R85,0)+IFERROR(T85,0)+IFERROR(V85,0)+IFERROR(X85,0)+IFERROR(Z85,0)+IFERROR(AB85,0)-IFERROR(AA85,0)-IFERROR(Y85,0)-IFERROR(W85,0)-IFERROR(U85,0)-IFERROR(S85,0)-IFERROR(Q85,0)-IFERROR(O85,0)-IFERROR(M85,0)-IFERROR(K85,0)-IFERROR(I85,0)-IFERROR(G85,0)-IFERROR(E85,0)</f>
        <v>-82281.960000000006</v>
      </c>
      <c r="E85" s="13">
        <f>IFERROR(VLOOKUP($B85,[1]январь!$B:$F,4, ),0)</f>
        <v>0</v>
      </c>
      <c r="F85" s="13">
        <f>IFERROR(VLOOKUP($B85,[1]январь!$B:$F,5, ),0)</f>
        <v>0</v>
      </c>
      <c r="G85" s="13">
        <f>IFERROR(VLOOKUP($B85,[1]февраль!$B:$F,4, ),0)</f>
        <v>0</v>
      </c>
      <c r="H85" s="13">
        <f>IFERROR(VLOOKUP($B85,[1]февраль!$B:$F,5, ),0)</f>
        <v>0</v>
      </c>
      <c r="I85" s="13">
        <f>IFERROR(VLOOKUP($B85,[1]март!$B:$F,4, ),0)</f>
        <v>0</v>
      </c>
      <c r="J85" s="13">
        <f>IFERROR(VLOOKUP($B85,[1]март!$B:$F,5, ),0)</f>
        <v>0</v>
      </c>
      <c r="K85" s="13">
        <f>IFERROR(VLOOKUP($B85,[1]апрель!$B:$F,4, ),0)</f>
        <v>0</v>
      </c>
      <c r="L85" s="13">
        <f>IFERROR(VLOOKUP($B85,[1]апрель!$B:$F,5, ),0)</f>
        <v>0</v>
      </c>
      <c r="M85" s="13">
        <f>IFERROR(VLOOKUP($B85,[1]май!$B:$F,4, ),0)</f>
        <v>0</v>
      </c>
      <c r="N85" s="13">
        <f>IFERROR(VLOOKUP($B85,[1]май!$B:$F,5, ),0)</f>
        <v>0</v>
      </c>
      <c r="O85" s="13">
        <f>IFERROR(VLOOKUP($B85,[1]июнь!$B:$F,4, ),0)</f>
        <v>0</v>
      </c>
      <c r="P85" s="13">
        <f>IFERROR(VLOOKUP($B85,[1]июнь!$B:$F,5, ),0)</f>
        <v>0</v>
      </c>
      <c r="Q85" s="13">
        <f>IFERROR(VLOOKUP($B85,[1]июль!$B:$F,4, ),0)</f>
        <v>0</v>
      </c>
      <c r="R85" s="13">
        <f>IFERROR(VLOOKUP($B85,[1]июль!$B:$F,5, ),0)</f>
        <v>0</v>
      </c>
      <c r="S85" s="13">
        <f>IFERROR(VLOOKUP($B85,[1]август!$B:$F,4, ),0)</f>
        <v>0</v>
      </c>
      <c r="T85" s="13">
        <f>IFERROR(VLOOKUP($B85,[1]август!$B:$F,5, ),0)</f>
        <v>0</v>
      </c>
      <c r="U85" s="13">
        <f>IFERROR(VLOOKUP($B85,[1]сентябрь!$B:$F,4, ),0)</f>
        <v>0</v>
      </c>
      <c r="V85" s="13">
        <f>IFERROR(VLOOKUP($B85,[1]сентябрь!$B:$F,5, ),0)</f>
        <v>0</v>
      </c>
      <c r="W85" s="13">
        <f>IFERROR(VLOOKUP($B85,[1]октябрь!$B:$F,4, ),0)</f>
        <v>0</v>
      </c>
      <c r="X85" s="13">
        <f>IFERROR(VLOOKUP($B85,[1]октябрь!$B:$F,5, ),0)</f>
        <v>0</v>
      </c>
      <c r="Y85" s="13">
        <f>IFERROR(VLOOKUP($B85,[1]ноябрь!$B:$F,4, ),0)</f>
        <v>0</v>
      </c>
      <c r="Z85" s="13">
        <f>IFERROR(VLOOKUP($B85,[1]ноябрь!$B:$F,5, ),0)</f>
        <v>0</v>
      </c>
      <c r="AA85" s="13">
        <f>IFERROR(VLOOKUP($B85,[1]декабрь!$B:$F,4, ),0)</f>
        <v>0</v>
      </c>
      <c r="AB85" s="13">
        <f>IFERROR(VLOOKUP($B85,[1]декабрь!$B:$F,5, ),0)</f>
        <v>0</v>
      </c>
    </row>
    <row r="86" spans="1:28" x14ac:dyDescent="0.25">
      <c r="A86" s="14" t="s">
        <v>103</v>
      </c>
      <c r="B86" s="11" t="s">
        <v>103</v>
      </c>
      <c r="C86" s="12">
        <f>IFERROR(VLOOKUP($B86,[1]январь!$B:$F,3, ),0)-IFERROR(VLOOKUP($B86,[1]январь!$B:$F,2, ),0)</f>
        <v>3683.71</v>
      </c>
      <c r="D86" s="12">
        <f>Таблица3[[#This Row],[Столбец30]]+IFERROR(F86,0)+IFERROR(H86,0)+IFERROR(J86,0)+IFERROR(L86,0)+IFERROR(N86,0)+IFERROR(P86,0)+IFERROR(R86,0)+IFERROR(T86,0)+IFERROR(V86,0)+IFERROR(X86,0)+IFERROR(Z86,0)+IFERROR(AB86,0)-IFERROR(AA86,0)-IFERROR(Y86,0)-IFERROR(W86,0)-IFERROR(U86,0)-IFERROR(S86,0)-IFERROR(Q86,0)-IFERROR(O86,0)-IFERROR(M86,0)-IFERROR(K86,0)-IFERROR(I86,0)-IFERROR(G86,0)-IFERROR(E86,0)</f>
        <v>3683.71</v>
      </c>
      <c r="E86" s="13">
        <f>IFERROR(VLOOKUP($B86,[1]январь!$B:$F,4, ),0)</f>
        <v>0</v>
      </c>
      <c r="F86" s="13">
        <f>IFERROR(VLOOKUP($B86,[1]январь!$B:$F,5, ),0)</f>
        <v>0</v>
      </c>
      <c r="G86" s="13">
        <f>IFERROR(VLOOKUP($B86,[1]февраль!$B:$F,4, ),0)</f>
        <v>0</v>
      </c>
      <c r="H86" s="13">
        <f>IFERROR(VLOOKUP($B86,[1]февраль!$B:$F,5, ),0)</f>
        <v>0</v>
      </c>
      <c r="I86" s="13">
        <f>IFERROR(VLOOKUP($B86,[1]март!$B:$F,4, ),0)</f>
        <v>0</v>
      </c>
      <c r="J86" s="13">
        <f>IFERROR(VLOOKUP($B86,[1]март!$B:$F,5, ),0)</f>
        <v>0</v>
      </c>
      <c r="K86" s="13">
        <f>IFERROR(VLOOKUP($B86,[1]апрель!$B:$F,4, ),0)</f>
        <v>0</v>
      </c>
      <c r="L86" s="13">
        <f>IFERROR(VLOOKUP($B86,[1]апрель!$B:$F,5, ),0)</f>
        <v>0</v>
      </c>
      <c r="M86" s="13">
        <f>IFERROR(VLOOKUP($B86,[1]май!$B:$F,4, ),0)</f>
        <v>0</v>
      </c>
      <c r="N86" s="13">
        <f>IFERROR(VLOOKUP($B86,[1]май!$B:$F,5, ),0)</f>
        <v>0</v>
      </c>
      <c r="O86" s="13">
        <f>IFERROR(VLOOKUP($B86,[1]июнь!$B:$F,4, ),0)</f>
        <v>0</v>
      </c>
      <c r="P86" s="13">
        <f>IFERROR(VLOOKUP($B86,[1]июнь!$B:$F,5, ),0)</f>
        <v>0</v>
      </c>
      <c r="Q86" s="13">
        <f>IFERROR(VLOOKUP($B86,[1]июль!$B:$F,4, ),0)</f>
        <v>0</v>
      </c>
      <c r="R86" s="13">
        <f>IFERROR(VLOOKUP($B86,[1]июль!$B:$F,5, ),0)</f>
        <v>0</v>
      </c>
      <c r="S86" s="13">
        <f>IFERROR(VLOOKUP($B86,[1]август!$B:$F,4, ),0)</f>
        <v>0</v>
      </c>
      <c r="T86" s="13">
        <f>IFERROR(VLOOKUP($B86,[1]август!$B:$F,5, ),0)</f>
        <v>0</v>
      </c>
      <c r="U86" s="13">
        <f>IFERROR(VLOOKUP($B86,[1]сентябрь!$B:$F,4, ),0)</f>
        <v>0</v>
      </c>
      <c r="V86" s="13">
        <f>IFERROR(VLOOKUP($B86,[1]сентябрь!$B:$F,5, ),0)</f>
        <v>0</v>
      </c>
      <c r="W86" s="13">
        <f>IFERROR(VLOOKUP($B86,[1]октябрь!$B:$F,4, ),0)</f>
        <v>0</v>
      </c>
      <c r="X86" s="13">
        <f>IFERROR(VLOOKUP($B86,[1]октябрь!$B:$F,5, ),0)</f>
        <v>0</v>
      </c>
      <c r="Y86" s="13">
        <f>IFERROR(VLOOKUP($B86,[1]ноябрь!$B:$F,4, ),0)</f>
        <v>0</v>
      </c>
      <c r="Z86" s="13">
        <f>IFERROR(VLOOKUP($B86,[1]ноябрь!$B:$F,5, ),0)</f>
        <v>0</v>
      </c>
      <c r="AA86" s="13">
        <f>IFERROR(VLOOKUP($B86,[1]декабрь!$B:$F,4, ),0)</f>
        <v>0</v>
      </c>
      <c r="AB86" s="13">
        <f>IFERROR(VLOOKUP($B86,[1]декабрь!$B:$F,5, ),0)</f>
        <v>0</v>
      </c>
    </row>
    <row r="87" spans="1:28" x14ac:dyDescent="0.25">
      <c r="A87" s="10" t="s">
        <v>104</v>
      </c>
      <c r="B87" s="11" t="s">
        <v>104</v>
      </c>
      <c r="C87" s="12">
        <f>IFERROR(VLOOKUP($B87,[1]январь!$B:$F,3, ),0)-IFERROR(VLOOKUP($B87,[1]январь!$B:$F,2, ),0)</f>
        <v>-12369.76</v>
      </c>
      <c r="D87" s="12">
        <f>Таблица3[[#This Row],[Столбец30]]+IFERROR(F87,0)+IFERROR(H87,0)+IFERROR(J87,0)+IFERROR(L87,0)+IFERROR(N87,0)+IFERROR(P87,0)+IFERROR(R87,0)+IFERROR(T87,0)+IFERROR(V87,0)+IFERROR(X87,0)+IFERROR(Z87,0)+IFERROR(AB87,0)-IFERROR(AA87,0)-IFERROR(Y87,0)-IFERROR(W87,0)-IFERROR(U87,0)-IFERROR(S87,0)-IFERROR(Q87,0)-IFERROR(O87,0)-IFERROR(M87,0)-IFERROR(K87,0)-IFERROR(I87,0)-IFERROR(G87,0)-IFERROR(E87,0)</f>
        <v>-12369.76</v>
      </c>
      <c r="E87" s="13">
        <f>IFERROR(VLOOKUP($B87,[1]январь!$B:$F,4, ),0)</f>
        <v>0</v>
      </c>
      <c r="F87" s="13">
        <f>IFERROR(VLOOKUP($B87,[1]январь!$B:$F,5, ),0)</f>
        <v>0</v>
      </c>
      <c r="G87" s="13">
        <f>IFERROR(VLOOKUP($B87,[1]февраль!$B:$F,4, ),0)</f>
        <v>0</v>
      </c>
      <c r="H87" s="13">
        <f>IFERROR(VLOOKUP($B87,[1]февраль!$B:$F,5, ),0)</f>
        <v>0</v>
      </c>
      <c r="I87" s="13">
        <f>IFERROR(VLOOKUP($B87,[1]март!$B:$F,4, ),0)</f>
        <v>0</v>
      </c>
      <c r="J87" s="13">
        <f>IFERROR(VLOOKUP($B87,[1]март!$B:$F,5, ),0)</f>
        <v>0</v>
      </c>
      <c r="K87" s="13">
        <f>IFERROR(VLOOKUP($B87,[1]апрель!$B:$F,4, ),0)</f>
        <v>0</v>
      </c>
      <c r="L87" s="13">
        <f>IFERROR(VLOOKUP($B87,[1]апрель!$B:$F,5, ),0)</f>
        <v>0</v>
      </c>
      <c r="M87" s="13">
        <f>IFERROR(VLOOKUP($B87,[1]май!$B:$F,4, ),0)</f>
        <v>0</v>
      </c>
      <c r="N87" s="13">
        <f>IFERROR(VLOOKUP($B87,[1]май!$B:$F,5, ),0)</f>
        <v>0</v>
      </c>
      <c r="O87" s="13">
        <f>IFERROR(VLOOKUP($B87,[1]июнь!$B:$F,4, ),0)</f>
        <v>0</v>
      </c>
      <c r="P87" s="13">
        <f>IFERROR(VLOOKUP($B87,[1]июнь!$B:$F,5, ),0)</f>
        <v>0</v>
      </c>
      <c r="Q87" s="13">
        <f>IFERROR(VLOOKUP($B87,[1]июль!$B:$F,4, ),0)</f>
        <v>0</v>
      </c>
      <c r="R87" s="13">
        <f>IFERROR(VLOOKUP($B87,[1]июль!$B:$F,5, ),0)</f>
        <v>0</v>
      </c>
      <c r="S87" s="13">
        <f>IFERROR(VLOOKUP($B87,[1]август!$B:$F,4, ),0)</f>
        <v>0</v>
      </c>
      <c r="T87" s="13">
        <f>IFERROR(VLOOKUP($B87,[1]август!$B:$F,5, ),0)</f>
        <v>0</v>
      </c>
      <c r="U87" s="13">
        <f>IFERROR(VLOOKUP($B87,[1]сентябрь!$B:$F,4, ),0)</f>
        <v>0</v>
      </c>
      <c r="V87" s="13">
        <f>IFERROR(VLOOKUP($B87,[1]сентябрь!$B:$F,5, ),0)</f>
        <v>0</v>
      </c>
      <c r="W87" s="13">
        <f>IFERROR(VLOOKUP($B87,[1]октябрь!$B:$F,4, ),0)</f>
        <v>0</v>
      </c>
      <c r="X87" s="13">
        <f>IFERROR(VLOOKUP($B87,[1]октябрь!$B:$F,5, ),0)</f>
        <v>0</v>
      </c>
      <c r="Y87" s="13">
        <f>IFERROR(VLOOKUP($B87,[1]ноябрь!$B:$F,4, ),0)</f>
        <v>0</v>
      </c>
      <c r="Z87" s="13">
        <f>IFERROR(VLOOKUP($B87,[1]ноябрь!$B:$F,5, ),0)</f>
        <v>0</v>
      </c>
      <c r="AA87" s="13">
        <f>IFERROR(VLOOKUP($B87,[1]декабрь!$B:$F,4, ),0)</f>
        <v>0</v>
      </c>
      <c r="AB87" s="13">
        <f>IFERROR(VLOOKUP($B87,[1]декабрь!$B:$F,5, ),0)</f>
        <v>0</v>
      </c>
    </row>
    <row r="88" spans="1:28" x14ac:dyDescent="0.25">
      <c r="A88" s="14" t="s">
        <v>105</v>
      </c>
      <c r="B88" s="11" t="s">
        <v>105</v>
      </c>
      <c r="C88" s="12">
        <f>IFERROR(VLOOKUP($B88,[1]январь!$B:$F,3, ),0)-IFERROR(VLOOKUP($B88,[1]январь!$B:$F,2, ),0)</f>
        <v>0</v>
      </c>
      <c r="D88" s="12">
        <f>Таблица3[[#This Row],[Столбец30]]+IFERROR(F88,0)+IFERROR(H88,0)+IFERROR(J88,0)+IFERROR(L88,0)+IFERROR(N88,0)+IFERROR(P88,0)+IFERROR(R88,0)+IFERROR(T88,0)+IFERROR(V88,0)+IFERROR(X88,0)+IFERROR(Z88,0)+IFERROR(AB88,0)-IFERROR(AA88,0)-IFERROR(Y88,0)-IFERROR(W88,0)-IFERROR(U88,0)-IFERROR(S88,0)-IFERROR(Q88,0)-IFERROR(O88,0)-IFERROR(M88,0)-IFERROR(K88,0)-IFERROR(I88,0)-IFERROR(G88,0)-IFERROR(E88,0)</f>
        <v>0</v>
      </c>
      <c r="E88" s="13">
        <f>IFERROR(VLOOKUP($B88,[1]январь!$B:$F,4, ),0)</f>
        <v>0</v>
      </c>
      <c r="F88" s="13">
        <f>IFERROR(VLOOKUP($B88,[1]январь!$B:$F,5, ),0)</f>
        <v>0</v>
      </c>
      <c r="G88" s="13">
        <f>IFERROR(VLOOKUP($B88,[1]февраль!$B:$F,4, ),0)</f>
        <v>0</v>
      </c>
      <c r="H88" s="13">
        <f>IFERROR(VLOOKUP($B88,[1]февраль!$B:$F,5, ),0)</f>
        <v>0</v>
      </c>
      <c r="I88" s="13">
        <f>IFERROR(VLOOKUP($B88,[1]март!$B:$F,4, ),0)</f>
        <v>0</v>
      </c>
      <c r="J88" s="13">
        <f>IFERROR(VLOOKUP($B88,[1]март!$B:$F,5, ),0)</f>
        <v>0</v>
      </c>
      <c r="K88" s="13">
        <f>IFERROR(VLOOKUP($B88,[1]апрель!$B:$F,4, ),0)</f>
        <v>0</v>
      </c>
      <c r="L88" s="13">
        <f>IFERROR(VLOOKUP($B88,[1]апрель!$B:$F,5, ),0)</f>
        <v>0</v>
      </c>
      <c r="M88" s="13">
        <f>IFERROR(VLOOKUP($B88,[1]май!$B:$F,4, ),0)</f>
        <v>0</v>
      </c>
      <c r="N88" s="13">
        <f>IFERROR(VLOOKUP($B88,[1]май!$B:$F,5, ),0)</f>
        <v>0</v>
      </c>
      <c r="O88" s="13">
        <f>IFERROR(VLOOKUP($B88,[1]июнь!$B:$F,4, ),0)</f>
        <v>0</v>
      </c>
      <c r="P88" s="13">
        <f>IFERROR(VLOOKUP($B88,[1]июнь!$B:$F,5, ),0)</f>
        <v>0</v>
      </c>
      <c r="Q88" s="13">
        <f>IFERROR(VLOOKUP($B88,[1]июль!$B:$F,4, ),0)</f>
        <v>0</v>
      </c>
      <c r="R88" s="13">
        <f>IFERROR(VLOOKUP($B88,[1]июль!$B:$F,5, ),0)</f>
        <v>0</v>
      </c>
      <c r="S88" s="13">
        <f>IFERROR(VLOOKUP($B88,[1]август!$B:$F,4, ),0)</f>
        <v>0</v>
      </c>
      <c r="T88" s="13">
        <f>IFERROR(VLOOKUP($B88,[1]август!$B:$F,5, ),0)</f>
        <v>0</v>
      </c>
      <c r="U88" s="13">
        <f>IFERROR(VLOOKUP($B88,[1]сентябрь!$B:$F,4, ),0)</f>
        <v>0</v>
      </c>
      <c r="V88" s="13">
        <f>IFERROR(VLOOKUP($B88,[1]сентябрь!$B:$F,5, ),0)</f>
        <v>0</v>
      </c>
      <c r="W88" s="13">
        <f>IFERROR(VLOOKUP($B88,[1]октябрь!$B:$F,4, ),0)</f>
        <v>0</v>
      </c>
      <c r="X88" s="13">
        <f>IFERROR(VLOOKUP($B88,[1]октябрь!$B:$F,5, ),0)</f>
        <v>0</v>
      </c>
      <c r="Y88" s="13">
        <f>IFERROR(VLOOKUP($B88,[1]ноябрь!$B:$F,4, ),0)</f>
        <v>0</v>
      </c>
      <c r="Z88" s="13">
        <f>IFERROR(VLOOKUP($B88,[1]ноябрь!$B:$F,5, ),0)</f>
        <v>0</v>
      </c>
      <c r="AA88" s="13">
        <f>IFERROR(VLOOKUP($B88,[1]декабрь!$B:$F,4, ),0)</f>
        <v>0</v>
      </c>
      <c r="AB88" s="13">
        <f>IFERROR(VLOOKUP($B88,[1]декабрь!$B:$F,5, ),0)</f>
        <v>0</v>
      </c>
    </row>
    <row r="89" spans="1:28" x14ac:dyDescent="0.25">
      <c r="A89" s="10" t="s">
        <v>106</v>
      </c>
      <c r="B89" s="11" t="s">
        <v>106</v>
      </c>
      <c r="C89" s="12">
        <f>IFERROR(VLOOKUP($B89,[1]январь!$B:$F,3, ),0)-IFERROR(VLOOKUP($B89,[1]январь!$B:$F,2, ),0)</f>
        <v>0</v>
      </c>
      <c r="D89" s="12">
        <f>Таблица3[[#This Row],[Столбец30]]+IFERROR(F89,0)+IFERROR(H89,0)+IFERROR(J89,0)+IFERROR(L89,0)+IFERROR(N89,0)+IFERROR(P89,0)+IFERROR(R89,0)+IFERROR(T89,0)+IFERROR(V89,0)+IFERROR(X89,0)+IFERROR(Z89,0)+IFERROR(AB89,0)-IFERROR(AA89,0)-IFERROR(Y89,0)-IFERROR(W89,0)-IFERROR(U89,0)-IFERROR(S89,0)-IFERROR(Q89,0)-IFERROR(O89,0)-IFERROR(M89,0)-IFERROR(K89,0)-IFERROR(I89,0)-IFERROR(G89,0)-IFERROR(E89,0)</f>
        <v>0</v>
      </c>
      <c r="E89" s="13">
        <f>IFERROR(VLOOKUP($B89,[1]январь!$B:$F,4, ),0)</f>
        <v>0</v>
      </c>
      <c r="F89" s="13">
        <f>IFERROR(VLOOKUP($B89,[1]январь!$B:$F,5, ),0)</f>
        <v>0</v>
      </c>
      <c r="G89" s="13">
        <f>IFERROR(VLOOKUP($B89,[1]февраль!$B:$F,4, ),0)</f>
        <v>0</v>
      </c>
      <c r="H89" s="13">
        <f>IFERROR(VLOOKUP($B89,[1]февраль!$B:$F,5, ),0)</f>
        <v>0</v>
      </c>
      <c r="I89" s="13">
        <f>IFERROR(VLOOKUP($B89,[1]март!$B:$F,4, ),0)</f>
        <v>0</v>
      </c>
      <c r="J89" s="13">
        <f>IFERROR(VLOOKUP($B89,[1]март!$B:$F,5, ),0)</f>
        <v>0</v>
      </c>
      <c r="K89" s="13">
        <f>IFERROR(VLOOKUP($B89,[1]апрель!$B:$F,4, ),0)</f>
        <v>0</v>
      </c>
      <c r="L89" s="13">
        <f>IFERROR(VLOOKUP($B89,[1]апрель!$B:$F,5, ),0)</f>
        <v>0</v>
      </c>
      <c r="M89" s="13">
        <f>IFERROR(VLOOKUP($B89,[1]май!$B:$F,4, ),0)</f>
        <v>0</v>
      </c>
      <c r="N89" s="13">
        <f>IFERROR(VLOOKUP($B89,[1]май!$B:$F,5, ),0)</f>
        <v>0</v>
      </c>
      <c r="O89" s="13">
        <f>IFERROR(VLOOKUP($B89,[1]июнь!$B:$F,4, ),0)</f>
        <v>0</v>
      </c>
      <c r="P89" s="13">
        <f>IFERROR(VLOOKUP($B89,[1]июнь!$B:$F,5, ),0)</f>
        <v>0</v>
      </c>
      <c r="Q89" s="13">
        <f>IFERROR(VLOOKUP($B89,[1]июль!$B:$F,4, ),0)</f>
        <v>0</v>
      </c>
      <c r="R89" s="13">
        <f>IFERROR(VLOOKUP($B89,[1]июль!$B:$F,5, ),0)</f>
        <v>0</v>
      </c>
      <c r="S89" s="13">
        <f>IFERROR(VLOOKUP($B89,[1]август!$B:$F,4, ),0)</f>
        <v>0</v>
      </c>
      <c r="T89" s="13">
        <f>IFERROR(VLOOKUP($B89,[1]август!$B:$F,5, ),0)</f>
        <v>0</v>
      </c>
      <c r="U89" s="13">
        <f>IFERROR(VLOOKUP($B89,[1]сентябрь!$B:$F,4, ),0)</f>
        <v>0</v>
      </c>
      <c r="V89" s="13">
        <f>IFERROR(VLOOKUP($B89,[1]сентябрь!$B:$F,5, ),0)</f>
        <v>0</v>
      </c>
      <c r="W89" s="13">
        <f>IFERROR(VLOOKUP($B89,[1]октябрь!$B:$F,4, ),0)</f>
        <v>0</v>
      </c>
      <c r="X89" s="13">
        <f>IFERROR(VLOOKUP($B89,[1]октябрь!$B:$F,5, ),0)</f>
        <v>0</v>
      </c>
      <c r="Y89" s="13">
        <f>IFERROR(VLOOKUP($B89,[1]ноябрь!$B:$F,4, ),0)</f>
        <v>0</v>
      </c>
      <c r="Z89" s="13">
        <f>IFERROR(VLOOKUP($B89,[1]ноябрь!$B:$F,5, ),0)</f>
        <v>0</v>
      </c>
      <c r="AA89" s="13">
        <f>IFERROR(VLOOKUP($B89,[1]декабрь!$B:$F,4, ),0)</f>
        <v>0</v>
      </c>
      <c r="AB89" s="13">
        <f>IFERROR(VLOOKUP($B89,[1]декабрь!$B:$F,5, ),0)</f>
        <v>0</v>
      </c>
    </row>
    <row r="90" spans="1:28" x14ac:dyDescent="0.25">
      <c r="A90" s="14" t="s">
        <v>107</v>
      </c>
      <c r="B90" s="11" t="s">
        <v>107</v>
      </c>
      <c r="C90" s="12">
        <f>IFERROR(VLOOKUP($B90,[1]январь!$B:$F,3, ),0)-IFERROR(VLOOKUP($B90,[1]январь!$B:$F,2, ),0)</f>
        <v>5115.84</v>
      </c>
      <c r="D90" s="12">
        <f>Таблица3[[#This Row],[Столбец30]]+IFERROR(F90,0)+IFERROR(H90,0)+IFERROR(J90,0)+IFERROR(L90,0)+IFERROR(N90,0)+IFERROR(P90,0)+IFERROR(R90,0)+IFERROR(T90,0)+IFERROR(V90,0)+IFERROR(X90,0)+IFERROR(Z90,0)+IFERROR(AB90,0)-IFERROR(AA90,0)-IFERROR(Y90,0)-IFERROR(W90,0)-IFERROR(U90,0)-IFERROR(S90,0)-IFERROR(Q90,0)-IFERROR(O90,0)-IFERROR(M90,0)-IFERROR(K90,0)-IFERROR(I90,0)-IFERROR(G90,0)-IFERROR(E90,0)</f>
        <v>5115.84</v>
      </c>
      <c r="E90" s="13">
        <f>IFERROR(VLOOKUP($B90,[1]январь!$B:$F,4, ),0)</f>
        <v>0</v>
      </c>
      <c r="F90" s="13">
        <f>IFERROR(VLOOKUP($B90,[1]январь!$B:$F,5, ),0)</f>
        <v>0</v>
      </c>
      <c r="G90" s="13">
        <f>IFERROR(VLOOKUP($B90,[1]февраль!$B:$F,4, ),0)</f>
        <v>0</v>
      </c>
      <c r="H90" s="13">
        <f>IFERROR(VLOOKUP($B90,[1]февраль!$B:$F,5, ),0)</f>
        <v>0</v>
      </c>
      <c r="I90" s="13">
        <f>IFERROR(VLOOKUP($B90,[1]март!$B:$F,4, ),0)</f>
        <v>0</v>
      </c>
      <c r="J90" s="13">
        <f>IFERROR(VLOOKUP($B90,[1]март!$B:$F,5, ),0)</f>
        <v>0</v>
      </c>
      <c r="K90" s="13">
        <f>IFERROR(VLOOKUP($B90,[1]апрель!$B:$F,4, ),0)</f>
        <v>0</v>
      </c>
      <c r="L90" s="13">
        <f>IFERROR(VLOOKUP($B90,[1]апрель!$B:$F,5, ),0)</f>
        <v>0</v>
      </c>
      <c r="M90" s="13">
        <f>IFERROR(VLOOKUP($B90,[1]май!$B:$F,4, ),0)</f>
        <v>0</v>
      </c>
      <c r="N90" s="13">
        <f>IFERROR(VLOOKUP($B90,[1]май!$B:$F,5, ),0)</f>
        <v>0</v>
      </c>
      <c r="O90" s="13">
        <f>IFERROR(VLOOKUP($B90,[1]июнь!$B:$F,4, ),0)</f>
        <v>0</v>
      </c>
      <c r="P90" s="13">
        <f>IFERROR(VLOOKUP($B90,[1]июнь!$B:$F,5, ),0)</f>
        <v>0</v>
      </c>
      <c r="Q90" s="13">
        <f>IFERROR(VLOOKUP($B90,[1]июль!$B:$F,4, ),0)</f>
        <v>0</v>
      </c>
      <c r="R90" s="13">
        <f>IFERROR(VLOOKUP($B90,[1]июль!$B:$F,5, ),0)</f>
        <v>0</v>
      </c>
      <c r="S90" s="13">
        <f>IFERROR(VLOOKUP($B90,[1]август!$B:$F,4, ),0)</f>
        <v>0</v>
      </c>
      <c r="T90" s="13">
        <f>IFERROR(VLOOKUP($B90,[1]август!$B:$F,5, ),0)</f>
        <v>0</v>
      </c>
      <c r="U90" s="13">
        <f>IFERROR(VLOOKUP($B90,[1]сентябрь!$B:$F,4, ),0)</f>
        <v>0</v>
      </c>
      <c r="V90" s="13">
        <f>IFERROR(VLOOKUP($B90,[1]сентябрь!$B:$F,5, ),0)</f>
        <v>0</v>
      </c>
      <c r="W90" s="13">
        <f>IFERROR(VLOOKUP($B90,[1]октябрь!$B:$F,4, ),0)</f>
        <v>0</v>
      </c>
      <c r="X90" s="13">
        <f>IFERROR(VLOOKUP($B90,[1]октябрь!$B:$F,5, ),0)</f>
        <v>0</v>
      </c>
      <c r="Y90" s="13">
        <f>IFERROR(VLOOKUP($B90,[1]ноябрь!$B:$F,4, ),0)</f>
        <v>0</v>
      </c>
      <c r="Z90" s="13">
        <f>IFERROR(VLOOKUP($B90,[1]ноябрь!$B:$F,5, ),0)</f>
        <v>0</v>
      </c>
      <c r="AA90" s="13">
        <f>IFERROR(VLOOKUP($B90,[1]декабрь!$B:$F,4, ),0)</f>
        <v>0</v>
      </c>
      <c r="AB90" s="13">
        <f>IFERROR(VLOOKUP($B90,[1]декабрь!$B:$F,5, ),0)</f>
        <v>0</v>
      </c>
    </row>
    <row r="91" spans="1:28" x14ac:dyDescent="0.25">
      <c r="A91" s="10" t="s">
        <v>108</v>
      </c>
      <c r="B91" s="11" t="s">
        <v>108</v>
      </c>
      <c r="C91" s="12">
        <f>IFERROR(VLOOKUP($B91,[1]январь!$B:$F,3, ),0)-IFERROR(VLOOKUP($B91,[1]январь!$B:$F,2, ),0)</f>
        <v>-53.02</v>
      </c>
      <c r="D91" s="12">
        <f>Таблица3[[#This Row],[Столбец30]]+IFERROR(F91,0)+IFERROR(H91,0)+IFERROR(J91,0)+IFERROR(L91,0)+IFERROR(N91,0)+IFERROR(P91,0)+IFERROR(R91,0)+IFERROR(T91,0)+IFERROR(V91,0)+IFERROR(X91,0)+IFERROR(Z91,0)+IFERROR(AB91,0)-IFERROR(AA91,0)-IFERROR(Y91,0)-IFERROR(W91,0)-IFERROR(U91,0)-IFERROR(S91,0)-IFERROR(Q91,0)-IFERROR(O91,0)-IFERROR(M91,0)-IFERROR(K91,0)-IFERROR(I91,0)-IFERROR(G91,0)-IFERROR(E91,0)</f>
        <v>-53.02</v>
      </c>
      <c r="E91" s="13">
        <f>IFERROR(VLOOKUP($B91,[1]январь!$B:$F,4, ),0)</f>
        <v>0</v>
      </c>
      <c r="F91" s="13">
        <f>IFERROR(VLOOKUP($B91,[1]январь!$B:$F,5, ),0)</f>
        <v>0</v>
      </c>
      <c r="G91" s="13">
        <f>IFERROR(VLOOKUP($B91,[1]февраль!$B:$F,4, ),0)</f>
        <v>0</v>
      </c>
      <c r="H91" s="13">
        <f>IFERROR(VLOOKUP($B91,[1]февраль!$B:$F,5, ),0)</f>
        <v>0</v>
      </c>
      <c r="I91" s="13">
        <f>IFERROR(VLOOKUP($B91,[1]март!$B:$F,4, ),0)</f>
        <v>0</v>
      </c>
      <c r="J91" s="13">
        <f>IFERROR(VLOOKUP($B91,[1]март!$B:$F,5, ),0)</f>
        <v>0</v>
      </c>
      <c r="K91" s="13">
        <f>IFERROR(VLOOKUP($B91,[1]апрель!$B:$F,4, ),0)</f>
        <v>0</v>
      </c>
      <c r="L91" s="13">
        <f>IFERROR(VLOOKUP($B91,[1]апрель!$B:$F,5, ),0)</f>
        <v>0</v>
      </c>
      <c r="M91" s="13">
        <f>IFERROR(VLOOKUP($B91,[1]май!$B:$F,4, ),0)</f>
        <v>0</v>
      </c>
      <c r="N91" s="13">
        <f>IFERROR(VLOOKUP($B91,[1]май!$B:$F,5, ),0)</f>
        <v>0</v>
      </c>
      <c r="O91" s="13">
        <f>IFERROR(VLOOKUP($B91,[1]июнь!$B:$F,4, ),0)</f>
        <v>0</v>
      </c>
      <c r="P91" s="13">
        <f>IFERROR(VLOOKUP($B91,[1]июнь!$B:$F,5, ),0)</f>
        <v>0</v>
      </c>
      <c r="Q91" s="13">
        <f>IFERROR(VLOOKUP($B91,[1]июль!$B:$F,4, ),0)</f>
        <v>0</v>
      </c>
      <c r="R91" s="13">
        <f>IFERROR(VLOOKUP($B91,[1]июль!$B:$F,5, ),0)</f>
        <v>0</v>
      </c>
      <c r="S91" s="13">
        <f>IFERROR(VLOOKUP($B91,[1]август!$B:$F,4, ),0)</f>
        <v>0</v>
      </c>
      <c r="T91" s="13">
        <f>IFERROR(VLOOKUP($B91,[1]август!$B:$F,5, ),0)</f>
        <v>0</v>
      </c>
      <c r="U91" s="13">
        <f>IFERROR(VLOOKUP($B91,[1]сентябрь!$B:$F,4, ),0)</f>
        <v>0</v>
      </c>
      <c r="V91" s="13">
        <f>IFERROR(VLOOKUP($B91,[1]сентябрь!$B:$F,5, ),0)</f>
        <v>0</v>
      </c>
      <c r="W91" s="13">
        <f>IFERROR(VLOOKUP($B91,[1]октябрь!$B:$F,4, ),0)</f>
        <v>0</v>
      </c>
      <c r="X91" s="13">
        <f>IFERROR(VLOOKUP($B91,[1]октябрь!$B:$F,5, ),0)</f>
        <v>0</v>
      </c>
      <c r="Y91" s="13">
        <f>IFERROR(VLOOKUP($B91,[1]ноябрь!$B:$F,4, ),0)</f>
        <v>0</v>
      </c>
      <c r="Z91" s="13">
        <f>IFERROR(VLOOKUP($B91,[1]ноябрь!$B:$F,5, ),0)</f>
        <v>0</v>
      </c>
      <c r="AA91" s="13">
        <f>IFERROR(VLOOKUP($B91,[1]декабрь!$B:$F,4, ),0)</f>
        <v>0</v>
      </c>
      <c r="AB91" s="13">
        <f>IFERROR(VLOOKUP($B91,[1]декабрь!$B:$F,5, ),0)</f>
        <v>0</v>
      </c>
    </row>
    <row r="92" spans="1:28" x14ac:dyDescent="0.25">
      <c r="A92" s="14" t="s">
        <v>109</v>
      </c>
      <c r="B92" s="11" t="s">
        <v>109</v>
      </c>
      <c r="C92" s="12">
        <f>IFERROR(VLOOKUP($B92,[1]январь!$B:$F,3, ),0)-IFERROR(VLOOKUP($B92,[1]январь!$B:$F,2, ),0)</f>
        <v>-793.73</v>
      </c>
      <c r="D92" s="12">
        <f>Таблица3[[#This Row],[Столбец30]]+IFERROR(F92,0)+IFERROR(H92,0)+IFERROR(J92,0)+IFERROR(L92,0)+IFERROR(N92,0)+IFERROR(P92,0)+IFERROR(R92,0)+IFERROR(T92,0)+IFERROR(V92,0)+IFERROR(X92,0)+IFERROR(Z92,0)+IFERROR(AB92,0)-IFERROR(AA92,0)-IFERROR(Y92,0)-IFERROR(W92,0)-IFERROR(U92,0)-IFERROR(S92,0)-IFERROR(Q92,0)-IFERROR(O92,0)-IFERROR(M92,0)-IFERROR(K92,0)-IFERROR(I92,0)-IFERROR(G92,0)-IFERROR(E92,0)</f>
        <v>-793.73</v>
      </c>
      <c r="E92" s="13">
        <f>IFERROR(VLOOKUP($B92,[1]январь!$B:$F,4, ),0)</f>
        <v>0</v>
      </c>
      <c r="F92" s="13">
        <f>IFERROR(VLOOKUP($B92,[1]январь!$B:$F,5, ),0)</f>
        <v>0</v>
      </c>
      <c r="G92" s="13">
        <f>IFERROR(VLOOKUP($B92,[1]февраль!$B:$F,4, ),0)</f>
        <v>0</v>
      </c>
      <c r="H92" s="13">
        <f>IFERROR(VLOOKUP($B92,[1]февраль!$B:$F,5, ),0)</f>
        <v>0</v>
      </c>
      <c r="I92" s="13">
        <f>IFERROR(VLOOKUP($B92,[1]март!$B:$F,4, ),0)</f>
        <v>0</v>
      </c>
      <c r="J92" s="13">
        <f>IFERROR(VLOOKUP($B92,[1]март!$B:$F,5, ),0)</f>
        <v>0</v>
      </c>
      <c r="K92" s="13">
        <f>IFERROR(VLOOKUP($B92,[1]апрель!$B:$F,4, ),0)</f>
        <v>0</v>
      </c>
      <c r="L92" s="13">
        <f>IFERROR(VLOOKUP($B92,[1]апрель!$B:$F,5, ),0)</f>
        <v>0</v>
      </c>
      <c r="M92" s="13">
        <f>IFERROR(VLOOKUP($B92,[1]май!$B:$F,4, ),0)</f>
        <v>0</v>
      </c>
      <c r="N92" s="13">
        <f>IFERROR(VLOOKUP($B92,[1]май!$B:$F,5, ),0)</f>
        <v>0</v>
      </c>
      <c r="O92" s="13">
        <f>IFERROR(VLOOKUP($B92,[1]июнь!$B:$F,4, ),0)</f>
        <v>0</v>
      </c>
      <c r="P92" s="13">
        <f>IFERROR(VLOOKUP($B92,[1]июнь!$B:$F,5, ),0)</f>
        <v>0</v>
      </c>
      <c r="Q92" s="13">
        <f>IFERROR(VLOOKUP($B92,[1]июль!$B:$F,4, ),0)</f>
        <v>0</v>
      </c>
      <c r="R92" s="13">
        <f>IFERROR(VLOOKUP($B92,[1]июль!$B:$F,5, ),0)</f>
        <v>0</v>
      </c>
      <c r="S92" s="13">
        <f>IFERROR(VLOOKUP($B92,[1]август!$B:$F,4, ),0)</f>
        <v>0</v>
      </c>
      <c r="T92" s="13">
        <f>IFERROR(VLOOKUP($B92,[1]август!$B:$F,5, ),0)</f>
        <v>0</v>
      </c>
      <c r="U92" s="13">
        <f>IFERROR(VLOOKUP($B92,[1]сентябрь!$B:$F,4, ),0)</f>
        <v>0</v>
      </c>
      <c r="V92" s="13">
        <f>IFERROR(VLOOKUP($B92,[1]сентябрь!$B:$F,5, ),0)</f>
        <v>0</v>
      </c>
      <c r="W92" s="13">
        <f>IFERROR(VLOOKUP($B92,[1]октябрь!$B:$F,4, ),0)</f>
        <v>0</v>
      </c>
      <c r="X92" s="13">
        <f>IFERROR(VLOOKUP($B92,[1]октябрь!$B:$F,5, ),0)</f>
        <v>0</v>
      </c>
      <c r="Y92" s="13">
        <f>IFERROR(VLOOKUP($B92,[1]ноябрь!$B:$F,4, ),0)</f>
        <v>0</v>
      </c>
      <c r="Z92" s="13">
        <f>IFERROR(VLOOKUP($B92,[1]ноябрь!$B:$F,5, ),0)</f>
        <v>0</v>
      </c>
      <c r="AA92" s="13">
        <f>IFERROR(VLOOKUP($B92,[1]декабрь!$B:$F,4, ),0)</f>
        <v>0</v>
      </c>
      <c r="AB92" s="13">
        <f>IFERROR(VLOOKUP($B92,[1]декабрь!$B:$F,5, ),0)</f>
        <v>0</v>
      </c>
    </row>
    <row r="93" spans="1:28" x14ac:dyDescent="0.25">
      <c r="A93" s="10" t="s">
        <v>110</v>
      </c>
      <c r="B93" s="11" t="s">
        <v>110</v>
      </c>
      <c r="C93" s="12">
        <f>IFERROR(VLOOKUP($B93,[1]январь!$B:$F,3, ),0)-IFERROR(VLOOKUP($B93,[1]январь!$B:$F,2, ),0)</f>
        <v>-1301.3399999999999</v>
      </c>
      <c r="D93" s="12">
        <f>Таблица3[[#This Row],[Столбец30]]+IFERROR(F93,0)+IFERROR(H93,0)+IFERROR(J93,0)+IFERROR(L93,0)+IFERROR(N93,0)+IFERROR(P93,0)+IFERROR(R93,0)+IFERROR(T93,0)+IFERROR(V93,0)+IFERROR(X93,0)+IFERROR(Z93,0)+IFERROR(AB93,0)-IFERROR(AA93,0)-IFERROR(Y93,0)-IFERROR(W93,0)-IFERROR(U93,0)-IFERROR(S93,0)-IFERROR(Q93,0)-IFERROR(O93,0)-IFERROR(M93,0)-IFERROR(K93,0)-IFERROR(I93,0)-IFERROR(G93,0)-IFERROR(E93,0)</f>
        <v>-1301.3399999999999</v>
      </c>
      <c r="E93" s="13">
        <f>IFERROR(VLOOKUP($B93,[1]январь!$B:$F,4, ),0)</f>
        <v>0</v>
      </c>
      <c r="F93" s="13">
        <f>IFERROR(VLOOKUP($B93,[1]январь!$B:$F,5, ),0)</f>
        <v>0</v>
      </c>
      <c r="G93" s="13">
        <f>IFERROR(VLOOKUP($B93,[1]февраль!$B:$F,4, ),0)</f>
        <v>0</v>
      </c>
      <c r="H93" s="13">
        <f>IFERROR(VLOOKUP($B93,[1]февраль!$B:$F,5, ),0)</f>
        <v>0</v>
      </c>
      <c r="I93" s="13">
        <f>IFERROR(VLOOKUP($B93,[1]март!$B:$F,4, ),0)</f>
        <v>0</v>
      </c>
      <c r="J93" s="13">
        <f>IFERROR(VLOOKUP($B93,[1]март!$B:$F,5, ),0)</f>
        <v>0</v>
      </c>
      <c r="K93" s="13">
        <f>IFERROR(VLOOKUP($B93,[1]апрель!$B:$F,4, ),0)</f>
        <v>0</v>
      </c>
      <c r="L93" s="13">
        <f>IFERROR(VLOOKUP($B93,[1]апрель!$B:$F,5, ),0)</f>
        <v>0</v>
      </c>
      <c r="M93" s="13">
        <f>IFERROR(VLOOKUP($B93,[1]май!$B:$F,4, ),0)</f>
        <v>0</v>
      </c>
      <c r="N93" s="13">
        <f>IFERROR(VLOOKUP($B93,[1]май!$B:$F,5, ),0)</f>
        <v>0</v>
      </c>
      <c r="O93" s="13">
        <f>IFERROR(VLOOKUP($B93,[1]июнь!$B:$F,4, ),0)</f>
        <v>0</v>
      </c>
      <c r="P93" s="13">
        <f>IFERROR(VLOOKUP($B93,[1]июнь!$B:$F,5, ),0)</f>
        <v>0</v>
      </c>
      <c r="Q93" s="13">
        <f>IFERROR(VLOOKUP($B93,[1]июль!$B:$F,4, ),0)</f>
        <v>0</v>
      </c>
      <c r="R93" s="13">
        <f>IFERROR(VLOOKUP($B93,[1]июль!$B:$F,5, ),0)</f>
        <v>0</v>
      </c>
      <c r="S93" s="13">
        <f>IFERROR(VLOOKUP($B93,[1]август!$B:$F,4, ),0)</f>
        <v>0</v>
      </c>
      <c r="T93" s="13">
        <f>IFERROR(VLOOKUP($B93,[1]август!$B:$F,5, ),0)</f>
        <v>0</v>
      </c>
      <c r="U93" s="13">
        <f>IFERROR(VLOOKUP($B93,[1]сентябрь!$B:$F,4, ),0)</f>
        <v>0</v>
      </c>
      <c r="V93" s="13">
        <f>IFERROR(VLOOKUP($B93,[1]сентябрь!$B:$F,5, ),0)</f>
        <v>0</v>
      </c>
      <c r="W93" s="13">
        <f>IFERROR(VLOOKUP($B93,[1]октябрь!$B:$F,4, ),0)</f>
        <v>0</v>
      </c>
      <c r="X93" s="13">
        <f>IFERROR(VLOOKUP($B93,[1]октябрь!$B:$F,5, ),0)</f>
        <v>0</v>
      </c>
      <c r="Y93" s="13">
        <f>IFERROR(VLOOKUP($B93,[1]ноябрь!$B:$F,4, ),0)</f>
        <v>0</v>
      </c>
      <c r="Z93" s="13">
        <f>IFERROR(VLOOKUP($B93,[1]ноябрь!$B:$F,5, ),0)</f>
        <v>0</v>
      </c>
      <c r="AA93" s="13">
        <f>IFERROR(VLOOKUP($B93,[1]декабрь!$B:$F,4, ),0)</f>
        <v>0</v>
      </c>
      <c r="AB93" s="13">
        <f>IFERROR(VLOOKUP($B93,[1]декабрь!$B:$F,5, ),0)</f>
        <v>0</v>
      </c>
    </row>
    <row r="94" spans="1:28" x14ac:dyDescent="0.25">
      <c r="A94" s="14" t="s">
        <v>111</v>
      </c>
      <c r="B94" s="11" t="s">
        <v>111</v>
      </c>
      <c r="C94" s="12">
        <f>IFERROR(VLOOKUP($B94,[1]январь!$B:$F,3, ),0)-IFERROR(VLOOKUP($B94,[1]январь!$B:$F,2, ),0)</f>
        <v>-11081.9</v>
      </c>
      <c r="D94" s="12">
        <f>Таблица3[[#This Row],[Столбец30]]+IFERROR(F94,0)+IFERROR(H94,0)+IFERROR(J94,0)+IFERROR(L94,0)+IFERROR(N94,0)+IFERROR(P94,0)+IFERROR(R94,0)+IFERROR(T94,0)+IFERROR(V94,0)+IFERROR(X94,0)+IFERROR(Z94,0)+IFERROR(AB94,0)-IFERROR(AA94,0)-IFERROR(Y94,0)-IFERROR(W94,0)-IFERROR(U94,0)-IFERROR(S94,0)-IFERROR(Q94,0)-IFERROR(O94,0)-IFERROR(M94,0)-IFERROR(K94,0)-IFERROR(I94,0)-IFERROR(G94,0)-IFERROR(E94,0)</f>
        <v>-11081.9</v>
      </c>
      <c r="E94" s="13">
        <f>IFERROR(VLOOKUP($B94,[1]январь!$B:$F,4, ),0)</f>
        <v>0</v>
      </c>
      <c r="F94" s="13">
        <f>IFERROR(VLOOKUP($B94,[1]январь!$B:$F,5, ),0)</f>
        <v>0</v>
      </c>
      <c r="G94" s="13">
        <f>IFERROR(VLOOKUP($B94,[1]февраль!$B:$F,4, ),0)</f>
        <v>0</v>
      </c>
      <c r="H94" s="13">
        <f>IFERROR(VLOOKUP($B94,[1]февраль!$B:$F,5, ),0)</f>
        <v>0</v>
      </c>
      <c r="I94" s="13">
        <f>IFERROR(VLOOKUP($B94,[1]март!$B:$F,4, ),0)</f>
        <v>0</v>
      </c>
      <c r="J94" s="13">
        <f>IFERROR(VLOOKUP($B94,[1]март!$B:$F,5, ),0)</f>
        <v>0</v>
      </c>
      <c r="K94" s="13">
        <f>IFERROR(VLOOKUP($B94,[1]апрель!$B:$F,4, ),0)</f>
        <v>0</v>
      </c>
      <c r="L94" s="13">
        <f>IFERROR(VLOOKUP($B94,[1]апрель!$B:$F,5, ),0)</f>
        <v>0</v>
      </c>
      <c r="M94" s="13">
        <f>IFERROR(VLOOKUP($B94,[1]май!$B:$F,4, ),0)</f>
        <v>0</v>
      </c>
      <c r="N94" s="13">
        <f>IFERROR(VLOOKUP($B94,[1]май!$B:$F,5, ),0)</f>
        <v>0</v>
      </c>
      <c r="O94" s="13">
        <f>IFERROR(VLOOKUP($B94,[1]июнь!$B:$F,4, ),0)</f>
        <v>0</v>
      </c>
      <c r="P94" s="13">
        <f>IFERROR(VLOOKUP($B94,[1]июнь!$B:$F,5, ),0)</f>
        <v>0</v>
      </c>
      <c r="Q94" s="13">
        <f>IFERROR(VLOOKUP($B94,[1]июль!$B:$F,4, ),0)</f>
        <v>0</v>
      </c>
      <c r="R94" s="13">
        <f>IFERROR(VLOOKUP($B94,[1]июль!$B:$F,5, ),0)</f>
        <v>0</v>
      </c>
      <c r="S94" s="13">
        <f>IFERROR(VLOOKUP($B94,[1]август!$B:$F,4, ),0)</f>
        <v>0</v>
      </c>
      <c r="T94" s="13">
        <f>IFERROR(VLOOKUP($B94,[1]август!$B:$F,5, ),0)</f>
        <v>0</v>
      </c>
      <c r="U94" s="13">
        <f>IFERROR(VLOOKUP($B94,[1]сентябрь!$B:$F,4, ),0)</f>
        <v>0</v>
      </c>
      <c r="V94" s="13">
        <f>IFERROR(VLOOKUP($B94,[1]сентябрь!$B:$F,5, ),0)</f>
        <v>0</v>
      </c>
      <c r="W94" s="13">
        <f>IFERROR(VLOOKUP($B94,[1]октябрь!$B:$F,4, ),0)</f>
        <v>0</v>
      </c>
      <c r="X94" s="13">
        <f>IFERROR(VLOOKUP($B94,[1]октябрь!$B:$F,5, ),0)</f>
        <v>0</v>
      </c>
      <c r="Y94" s="13">
        <f>IFERROR(VLOOKUP($B94,[1]ноябрь!$B:$F,4, ),0)</f>
        <v>0</v>
      </c>
      <c r="Z94" s="13">
        <f>IFERROR(VLOOKUP($B94,[1]ноябрь!$B:$F,5, ),0)</f>
        <v>0</v>
      </c>
      <c r="AA94" s="13">
        <f>IFERROR(VLOOKUP($B94,[1]декабрь!$B:$F,4, ),0)</f>
        <v>0</v>
      </c>
      <c r="AB94" s="13">
        <f>IFERROR(VLOOKUP($B94,[1]декабрь!$B:$F,5, ),0)</f>
        <v>0</v>
      </c>
    </row>
    <row r="95" spans="1:28" x14ac:dyDescent="0.25">
      <c r="A95" s="10" t="s">
        <v>112</v>
      </c>
      <c r="B95" s="11" t="s">
        <v>112</v>
      </c>
      <c r="C95" s="12">
        <f>IFERROR(VLOOKUP($B95,[1]январь!$B:$F,3, ),0)-IFERROR(VLOOKUP($B95,[1]январь!$B:$F,2, ),0)</f>
        <v>1395.82</v>
      </c>
      <c r="D95" s="12">
        <f>Таблица3[[#This Row],[Столбец30]]+IFERROR(F95,0)+IFERROR(H95,0)+IFERROR(J95,0)+IFERROR(L95,0)+IFERROR(N95,0)+IFERROR(P95,0)+IFERROR(R95,0)+IFERROR(T95,0)+IFERROR(V95,0)+IFERROR(X95,0)+IFERROR(Z95,0)+IFERROR(AB95,0)-IFERROR(AA95,0)-IFERROR(Y95,0)-IFERROR(W95,0)-IFERROR(U95,0)-IFERROR(S95,0)-IFERROR(Q95,0)-IFERROR(O95,0)-IFERROR(M95,0)-IFERROR(K95,0)-IFERROR(I95,0)-IFERROR(G95,0)-IFERROR(E95,0)</f>
        <v>1545.82</v>
      </c>
      <c r="E95" s="13">
        <f>IFERROR(VLOOKUP($B95,[1]январь!$B:$F,4, ),0)</f>
        <v>0</v>
      </c>
      <c r="F95" s="13">
        <f>IFERROR(VLOOKUP($B95,[1]январь!$B:$F,5, ),0)</f>
        <v>150</v>
      </c>
      <c r="G95" s="13">
        <f>IFERROR(VLOOKUP($B95,[1]февраль!$B:$F,4, ),0)</f>
        <v>0</v>
      </c>
      <c r="H95" s="13">
        <f>IFERROR(VLOOKUP($B95,[1]февраль!$B:$F,5, ),0)</f>
        <v>0</v>
      </c>
      <c r="I95" s="13">
        <f>IFERROR(VLOOKUP($B95,[1]март!$B:$F,4, ),0)</f>
        <v>0</v>
      </c>
      <c r="J95" s="13">
        <f>IFERROR(VLOOKUP($B95,[1]март!$B:$F,5, ),0)</f>
        <v>0</v>
      </c>
      <c r="K95" s="13">
        <f>IFERROR(VLOOKUP($B95,[1]апрель!$B:$F,4, ),0)</f>
        <v>0</v>
      </c>
      <c r="L95" s="13">
        <f>IFERROR(VLOOKUP($B95,[1]апрель!$B:$F,5, ),0)</f>
        <v>0</v>
      </c>
      <c r="M95" s="13">
        <f>IFERROR(VLOOKUP($B95,[1]май!$B:$F,4, ),0)</f>
        <v>0</v>
      </c>
      <c r="N95" s="13">
        <f>IFERROR(VLOOKUP($B95,[1]май!$B:$F,5, ),0)</f>
        <v>0</v>
      </c>
      <c r="O95" s="13">
        <f>IFERROR(VLOOKUP($B95,[1]июнь!$B:$F,4, ),0)</f>
        <v>0</v>
      </c>
      <c r="P95" s="13">
        <f>IFERROR(VLOOKUP($B95,[1]июнь!$B:$F,5, ),0)</f>
        <v>0</v>
      </c>
      <c r="Q95" s="13">
        <f>IFERROR(VLOOKUP($B95,[1]июль!$B:$F,4, ),0)</f>
        <v>0</v>
      </c>
      <c r="R95" s="13">
        <f>IFERROR(VLOOKUP($B95,[1]июль!$B:$F,5, ),0)</f>
        <v>0</v>
      </c>
      <c r="S95" s="13">
        <f>IFERROR(VLOOKUP($B95,[1]август!$B:$F,4, ),0)</f>
        <v>0</v>
      </c>
      <c r="T95" s="13">
        <f>IFERROR(VLOOKUP($B95,[1]август!$B:$F,5, ),0)</f>
        <v>0</v>
      </c>
      <c r="U95" s="13">
        <f>IFERROR(VLOOKUP($B95,[1]сентябрь!$B:$F,4, ),0)</f>
        <v>0</v>
      </c>
      <c r="V95" s="13">
        <f>IFERROR(VLOOKUP($B95,[1]сентябрь!$B:$F,5, ),0)</f>
        <v>0</v>
      </c>
      <c r="W95" s="13">
        <f>IFERROR(VLOOKUP($B95,[1]октябрь!$B:$F,4, ),0)</f>
        <v>0</v>
      </c>
      <c r="X95" s="13">
        <f>IFERROR(VLOOKUP($B95,[1]октябрь!$B:$F,5, ),0)</f>
        <v>0</v>
      </c>
      <c r="Y95" s="13">
        <f>IFERROR(VLOOKUP($B95,[1]ноябрь!$B:$F,4, ),0)</f>
        <v>0</v>
      </c>
      <c r="Z95" s="13">
        <f>IFERROR(VLOOKUP($B95,[1]ноябрь!$B:$F,5, ),0)</f>
        <v>0</v>
      </c>
      <c r="AA95" s="13">
        <f>IFERROR(VLOOKUP($B95,[1]декабрь!$B:$F,4, ),0)</f>
        <v>0</v>
      </c>
      <c r="AB95" s="13">
        <f>IFERROR(VLOOKUP($B95,[1]декабрь!$B:$F,5, ),0)</f>
        <v>0</v>
      </c>
    </row>
    <row r="96" spans="1:28" x14ac:dyDescent="0.25">
      <c r="A96" s="14" t="s">
        <v>113</v>
      </c>
      <c r="B96" s="11" t="s">
        <v>113</v>
      </c>
      <c r="C96" s="12">
        <f>IFERROR(VLOOKUP($B96,[1]январь!$B:$F,3, ),0)-IFERROR(VLOOKUP($B96,[1]январь!$B:$F,2, ),0)</f>
        <v>-3664.51</v>
      </c>
      <c r="D96" s="12">
        <f>Таблица3[[#This Row],[Столбец30]]+IFERROR(F96,0)+IFERROR(H96,0)+IFERROR(J96,0)+IFERROR(L96,0)+IFERROR(N96,0)+IFERROR(P96,0)+IFERROR(R96,0)+IFERROR(T96,0)+IFERROR(V96,0)+IFERROR(X96,0)+IFERROR(Z96,0)+IFERROR(AB96,0)-IFERROR(AA96,0)-IFERROR(Y96,0)-IFERROR(W96,0)-IFERROR(U96,0)-IFERROR(S96,0)-IFERROR(Q96,0)-IFERROR(O96,0)-IFERROR(M96,0)-IFERROR(K96,0)-IFERROR(I96,0)-IFERROR(G96,0)-IFERROR(E96,0)</f>
        <v>-3664.51</v>
      </c>
      <c r="E96" s="13">
        <f>IFERROR(VLOOKUP($B96,[1]январь!$B:$F,4, ),0)</f>
        <v>0</v>
      </c>
      <c r="F96" s="13">
        <f>IFERROR(VLOOKUP($B96,[1]январь!$B:$F,5, ),0)</f>
        <v>0</v>
      </c>
      <c r="G96" s="13">
        <f>IFERROR(VLOOKUP($B96,[1]февраль!$B:$F,4, ),0)</f>
        <v>0</v>
      </c>
      <c r="H96" s="13">
        <f>IFERROR(VLOOKUP($B96,[1]февраль!$B:$F,5, ),0)</f>
        <v>0</v>
      </c>
      <c r="I96" s="13">
        <f>IFERROR(VLOOKUP($B96,[1]март!$B:$F,4, ),0)</f>
        <v>0</v>
      </c>
      <c r="J96" s="13">
        <f>IFERROR(VLOOKUP($B96,[1]март!$B:$F,5, ),0)</f>
        <v>0</v>
      </c>
      <c r="K96" s="13">
        <f>IFERROR(VLOOKUP($B96,[1]апрель!$B:$F,4, ),0)</f>
        <v>0</v>
      </c>
      <c r="L96" s="13">
        <f>IFERROR(VLOOKUP($B96,[1]апрель!$B:$F,5, ),0)</f>
        <v>0</v>
      </c>
      <c r="M96" s="13">
        <f>IFERROR(VLOOKUP($B96,[1]май!$B:$F,4, ),0)</f>
        <v>0</v>
      </c>
      <c r="N96" s="13">
        <f>IFERROR(VLOOKUP($B96,[1]май!$B:$F,5, ),0)</f>
        <v>0</v>
      </c>
      <c r="O96" s="13">
        <f>IFERROR(VLOOKUP($B96,[1]июнь!$B:$F,4, ),0)</f>
        <v>0</v>
      </c>
      <c r="P96" s="13">
        <f>IFERROR(VLOOKUP($B96,[1]июнь!$B:$F,5, ),0)</f>
        <v>0</v>
      </c>
      <c r="Q96" s="13">
        <f>IFERROR(VLOOKUP($B96,[1]июль!$B:$F,4, ),0)</f>
        <v>0</v>
      </c>
      <c r="R96" s="13">
        <f>IFERROR(VLOOKUP($B96,[1]июль!$B:$F,5, ),0)</f>
        <v>0</v>
      </c>
      <c r="S96" s="13">
        <f>IFERROR(VLOOKUP($B96,[1]август!$B:$F,4, ),0)</f>
        <v>0</v>
      </c>
      <c r="T96" s="13">
        <f>IFERROR(VLOOKUP($B96,[1]август!$B:$F,5, ),0)</f>
        <v>0</v>
      </c>
      <c r="U96" s="13">
        <f>IFERROR(VLOOKUP($B96,[1]сентябрь!$B:$F,4, ),0)</f>
        <v>0</v>
      </c>
      <c r="V96" s="13">
        <f>IFERROR(VLOOKUP($B96,[1]сентябрь!$B:$F,5, ),0)</f>
        <v>0</v>
      </c>
      <c r="W96" s="13">
        <f>IFERROR(VLOOKUP($B96,[1]октябрь!$B:$F,4, ),0)</f>
        <v>0</v>
      </c>
      <c r="X96" s="13">
        <f>IFERROR(VLOOKUP($B96,[1]октябрь!$B:$F,5, ),0)</f>
        <v>0</v>
      </c>
      <c r="Y96" s="13">
        <f>IFERROR(VLOOKUP($B96,[1]ноябрь!$B:$F,4, ),0)</f>
        <v>0</v>
      </c>
      <c r="Z96" s="13">
        <f>IFERROR(VLOOKUP($B96,[1]ноябрь!$B:$F,5, ),0)</f>
        <v>0</v>
      </c>
      <c r="AA96" s="13">
        <f>IFERROR(VLOOKUP($B96,[1]декабрь!$B:$F,4, ),0)</f>
        <v>0</v>
      </c>
      <c r="AB96" s="13">
        <f>IFERROR(VLOOKUP($B96,[1]декабрь!$B:$F,5, ),0)</f>
        <v>0</v>
      </c>
    </row>
    <row r="97" spans="1:28" x14ac:dyDescent="0.25">
      <c r="A97" s="10" t="s">
        <v>114</v>
      </c>
      <c r="B97" s="11" t="s">
        <v>114</v>
      </c>
      <c r="C97" s="12">
        <f>IFERROR(VLOOKUP($B97,[1]январь!$B:$F,3, ),0)-IFERROR(VLOOKUP($B97,[1]январь!$B:$F,2, ),0)</f>
        <v>16396.34</v>
      </c>
      <c r="D97" s="12">
        <f>Таблица3[[#This Row],[Столбец30]]+IFERROR(F97,0)+IFERROR(H97,0)+IFERROR(J97,0)+IFERROR(L97,0)+IFERROR(N97,0)+IFERROR(P97,0)+IFERROR(R97,0)+IFERROR(T97,0)+IFERROR(V97,0)+IFERROR(X97,0)+IFERROR(Z97,0)+IFERROR(AB97,0)-IFERROR(AA97,0)-IFERROR(Y97,0)-IFERROR(W97,0)-IFERROR(U97,0)-IFERROR(S97,0)-IFERROR(Q97,0)-IFERROR(O97,0)-IFERROR(M97,0)-IFERROR(K97,0)-IFERROR(I97,0)-IFERROR(G97,0)-IFERROR(E97,0)</f>
        <v>16396.34</v>
      </c>
      <c r="E97" s="13">
        <f>IFERROR(VLOOKUP($B97,[1]январь!$B:$F,4, ),0)</f>
        <v>0</v>
      </c>
      <c r="F97" s="13">
        <f>IFERROR(VLOOKUP($B97,[1]январь!$B:$F,5, ),0)</f>
        <v>0</v>
      </c>
      <c r="G97" s="13">
        <f>IFERROR(VLOOKUP($B97,[1]февраль!$B:$F,4, ),0)</f>
        <v>0</v>
      </c>
      <c r="H97" s="13">
        <f>IFERROR(VLOOKUP($B97,[1]февраль!$B:$F,5, ),0)</f>
        <v>0</v>
      </c>
      <c r="I97" s="13">
        <f>IFERROR(VLOOKUP($B97,[1]март!$B:$F,4, ),0)</f>
        <v>0</v>
      </c>
      <c r="J97" s="13">
        <f>IFERROR(VLOOKUP($B97,[1]март!$B:$F,5, ),0)</f>
        <v>0</v>
      </c>
      <c r="K97" s="13">
        <f>IFERROR(VLOOKUP($B97,[1]апрель!$B:$F,4, ),0)</f>
        <v>0</v>
      </c>
      <c r="L97" s="13">
        <f>IFERROR(VLOOKUP($B97,[1]апрель!$B:$F,5, ),0)</f>
        <v>0</v>
      </c>
      <c r="M97" s="13">
        <f>IFERROR(VLOOKUP($B97,[1]май!$B:$F,4, ),0)</f>
        <v>0</v>
      </c>
      <c r="N97" s="13">
        <f>IFERROR(VLOOKUP($B97,[1]май!$B:$F,5, ),0)</f>
        <v>0</v>
      </c>
      <c r="O97" s="13">
        <f>IFERROR(VLOOKUP($B97,[1]июнь!$B:$F,4, ),0)</f>
        <v>0</v>
      </c>
      <c r="P97" s="13">
        <f>IFERROR(VLOOKUP($B97,[1]июнь!$B:$F,5, ),0)</f>
        <v>0</v>
      </c>
      <c r="Q97" s="13">
        <f>IFERROR(VLOOKUP($B97,[1]июль!$B:$F,4, ),0)</f>
        <v>0</v>
      </c>
      <c r="R97" s="13">
        <f>IFERROR(VLOOKUP($B97,[1]июль!$B:$F,5, ),0)</f>
        <v>0</v>
      </c>
      <c r="S97" s="13">
        <f>IFERROR(VLOOKUP($B97,[1]август!$B:$F,4, ),0)</f>
        <v>0</v>
      </c>
      <c r="T97" s="13">
        <f>IFERROR(VLOOKUP($B97,[1]август!$B:$F,5, ),0)</f>
        <v>0</v>
      </c>
      <c r="U97" s="13">
        <f>IFERROR(VLOOKUP($B97,[1]сентябрь!$B:$F,4, ),0)</f>
        <v>0</v>
      </c>
      <c r="V97" s="13">
        <f>IFERROR(VLOOKUP($B97,[1]сентябрь!$B:$F,5, ),0)</f>
        <v>0</v>
      </c>
      <c r="W97" s="13">
        <f>IFERROR(VLOOKUP($B97,[1]октябрь!$B:$F,4, ),0)</f>
        <v>0</v>
      </c>
      <c r="X97" s="13">
        <f>IFERROR(VLOOKUP($B97,[1]октябрь!$B:$F,5, ),0)</f>
        <v>0</v>
      </c>
      <c r="Y97" s="13">
        <f>IFERROR(VLOOKUP($B97,[1]ноябрь!$B:$F,4, ),0)</f>
        <v>0</v>
      </c>
      <c r="Z97" s="13">
        <f>IFERROR(VLOOKUP($B97,[1]ноябрь!$B:$F,5, ),0)</f>
        <v>0</v>
      </c>
      <c r="AA97" s="13">
        <f>IFERROR(VLOOKUP($B97,[1]декабрь!$B:$F,4, ),0)</f>
        <v>0</v>
      </c>
      <c r="AB97" s="13">
        <f>IFERROR(VLOOKUP($B97,[1]декабрь!$B:$F,5, ),0)</f>
        <v>0</v>
      </c>
    </row>
    <row r="98" spans="1:28" x14ac:dyDescent="0.25">
      <c r="A98" s="14" t="s">
        <v>115</v>
      </c>
      <c r="B98" s="11" t="s">
        <v>115</v>
      </c>
      <c r="C98" s="12">
        <f>IFERROR(VLOOKUP($B98,[1]январь!$B:$F,3, ),0)-IFERROR(VLOOKUP($B98,[1]январь!$B:$F,2, ),0)</f>
        <v>590.46</v>
      </c>
      <c r="D98" s="12">
        <f>Таблица3[[#This Row],[Столбец30]]+IFERROR(F98,0)+IFERROR(H98,0)+IFERROR(J98,0)+IFERROR(L98,0)+IFERROR(N98,0)+IFERROR(P98,0)+IFERROR(R98,0)+IFERROR(T98,0)+IFERROR(V98,0)+IFERROR(X98,0)+IFERROR(Z98,0)+IFERROR(AB98,0)-IFERROR(AA98,0)-IFERROR(Y98,0)-IFERROR(W98,0)-IFERROR(U98,0)-IFERROR(S98,0)-IFERROR(Q98,0)-IFERROR(O98,0)-IFERROR(M98,0)-IFERROR(K98,0)-IFERROR(I98,0)-IFERROR(G98,0)-IFERROR(E98,0)</f>
        <v>590.46</v>
      </c>
      <c r="E98" s="13">
        <f>IFERROR(VLOOKUP($B98,[1]январь!$B:$F,4, ),0)</f>
        <v>0</v>
      </c>
      <c r="F98" s="13">
        <f>IFERROR(VLOOKUP($B98,[1]январь!$B:$F,5, ),0)</f>
        <v>0</v>
      </c>
      <c r="G98" s="13">
        <f>IFERROR(VLOOKUP($B98,[1]февраль!$B:$F,4, ),0)</f>
        <v>0</v>
      </c>
      <c r="H98" s="13">
        <f>IFERROR(VLOOKUP($B98,[1]февраль!$B:$F,5, ),0)</f>
        <v>0</v>
      </c>
      <c r="I98" s="13">
        <f>IFERROR(VLOOKUP($B98,[1]март!$B:$F,4, ),0)</f>
        <v>0</v>
      </c>
      <c r="J98" s="13">
        <f>IFERROR(VLOOKUP($B98,[1]март!$B:$F,5, ),0)</f>
        <v>0</v>
      </c>
      <c r="K98" s="13">
        <f>IFERROR(VLOOKUP($B98,[1]апрель!$B:$F,4, ),0)</f>
        <v>0</v>
      </c>
      <c r="L98" s="13">
        <f>IFERROR(VLOOKUP($B98,[1]апрель!$B:$F,5, ),0)</f>
        <v>0</v>
      </c>
      <c r="M98" s="13">
        <f>IFERROR(VLOOKUP($B98,[1]май!$B:$F,4, ),0)</f>
        <v>0</v>
      </c>
      <c r="N98" s="13">
        <f>IFERROR(VLOOKUP($B98,[1]май!$B:$F,5, ),0)</f>
        <v>0</v>
      </c>
      <c r="O98" s="13">
        <f>IFERROR(VLOOKUP($B98,[1]июнь!$B:$F,4, ),0)</f>
        <v>0</v>
      </c>
      <c r="P98" s="13">
        <f>IFERROR(VLOOKUP($B98,[1]июнь!$B:$F,5, ),0)</f>
        <v>0</v>
      </c>
      <c r="Q98" s="13">
        <f>IFERROR(VLOOKUP($B98,[1]июль!$B:$F,4, ),0)</f>
        <v>0</v>
      </c>
      <c r="R98" s="13">
        <f>IFERROR(VLOOKUP($B98,[1]июль!$B:$F,5, ),0)</f>
        <v>0</v>
      </c>
      <c r="S98" s="13">
        <f>IFERROR(VLOOKUP($B98,[1]август!$B:$F,4, ),0)</f>
        <v>0</v>
      </c>
      <c r="T98" s="13">
        <f>IFERROR(VLOOKUP($B98,[1]август!$B:$F,5, ),0)</f>
        <v>0</v>
      </c>
      <c r="U98" s="13">
        <f>IFERROR(VLOOKUP($B98,[1]сентябрь!$B:$F,4, ),0)</f>
        <v>0</v>
      </c>
      <c r="V98" s="13">
        <f>IFERROR(VLOOKUP($B98,[1]сентябрь!$B:$F,5, ),0)</f>
        <v>0</v>
      </c>
      <c r="W98" s="13">
        <f>IFERROR(VLOOKUP($B98,[1]октябрь!$B:$F,4, ),0)</f>
        <v>0</v>
      </c>
      <c r="X98" s="13">
        <f>IFERROR(VLOOKUP($B98,[1]октябрь!$B:$F,5, ),0)</f>
        <v>0</v>
      </c>
      <c r="Y98" s="13">
        <f>IFERROR(VLOOKUP($B98,[1]ноябрь!$B:$F,4, ),0)</f>
        <v>0</v>
      </c>
      <c r="Z98" s="13">
        <f>IFERROR(VLOOKUP($B98,[1]ноябрь!$B:$F,5, ),0)</f>
        <v>0</v>
      </c>
      <c r="AA98" s="13">
        <f>IFERROR(VLOOKUP($B98,[1]декабрь!$B:$F,4, ),0)</f>
        <v>0</v>
      </c>
      <c r="AB98" s="13">
        <f>IFERROR(VLOOKUP($B98,[1]декабрь!$B:$F,5, ),0)</f>
        <v>0</v>
      </c>
    </row>
    <row r="99" spans="1:28" x14ac:dyDescent="0.25">
      <c r="A99" s="10" t="s">
        <v>116</v>
      </c>
      <c r="B99" s="11" t="s">
        <v>116</v>
      </c>
      <c r="C99" s="12">
        <f>IFERROR(VLOOKUP($B99,[1]январь!$B:$F,3, ),0)-IFERROR(VLOOKUP($B99,[1]январь!$B:$F,2, ),0)</f>
        <v>-9739.64</v>
      </c>
      <c r="D99" s="12">
        <f>Таблица3[[#This Row],[Столбец30]]+IFERROR(F99,0)+IFERROR(H99,0)+IFERROR(J99,0)+IFERROR(L99,0)+IFERROR(N99,0)+IFERROR(P99,0)+IFERROR(R99,0)+IFERROR(T99,0)+IFERROR(V99,0)+IFERROR(X99,0)+IFERROR(Z99,0)+IFERROR(AB99,0)-IFERROR(AA99,0)-IFERROR(Y99,0)-IFERROR(W99,0)-IFERROR(U99,0)-IFERROR(S99,0)-IFERROR(Q99,0)-IFERROR(O99,0)-IFERROR(M99,0)-IFERROR(K99,0)-IFERROR(I99,0)-IFERROR(G99,0)-IFERROR(E99,0)</f>
        <v>-6436.0999999999995</v>
      </c>
      <c r="E99" s="13">
        <f>IFERROR(VLOOKUP($B99,[1]январь!$B:$F,4, ),0)</f>
        <v>0</v>
      </c>
      <c r="F99" s="13">
        <f>IFERROR(VLOOKUP($B99,[1]январь!$B:$F,5, ),0)</f>
        <v>3303.54</v>
      </c>
      <c r="G99" s="13">
        <f>IFERROR(VLOOKUP($B99,[1]февраль!$B:$F,4, ),0)</f>
        <v>0</v>
      </c>
      <c r="H99" s="13">
        <f>IFERROR(VLOOKUP($B99,[1]февраль!$B:$F,5, ),0)</f>
        <v>0</v>
      </c>
      <c r="I99" s="13">
        <f>IFERROR(VLOOKUP($B99,[1]март!$B:$F,4, ),0)</f>
        <v>0</v>
      </c>
      <c r="J99" s="13">
        <f>IFERROR(VLOOKUP($B99,[1]март!$B:$F,5, ),0)</f>
        <v>0</v>
      </c>
      <c r="K99" s="13">
        <f>IFERROR(VLOOKUP($B99,[1]апрель!$B:$F,4, ),0)</f>
        <v>0</v>
      </c>
      <c r="L99" s="13">
        <f>IFERROR(VLOOKUP($B99,[1]апрель!$B:$F,5, ),0)</f>
        <v>0</v>
      </c>
      <c r="M99" s="13">
        <f>IFERROR(VLOOKUP($B99,[1]май!$B:$F,4, ),0)</f>
        <v>0</v>
      </c>
      <c r="N99" s="13">
        <f>IFERROR(VLOOKUP($B99,[1]май!$B:$F,5, ),0)</f>
        <v>0</v>
      </c>
      <c r="O99" s="13">
        <f>IFERROR(VLOOKUP($B99,[1]июнь!$B:$F,4, ),0)</f>
        <v>0</v>
      </c>
      <c r="P99" s="13">
        <f>IFERROR(VLOOKUP($B99,[1]июнь!$B:$F,5, ),0)</f>
        <v>0</v>
      </c>
      <c r="Q99" s="13">
        <f>IFERROR(VLOOKUP($B99,[1]июль!$B:$F,4, ),0)</f>
        <v>0</v>
      </c>
      <c r="R99" s="13">
        <f>IFERROR(VLOOKUP($B99,[1]июль!$B:$F,5, ),0)</f>
        <v>0</v>
      </c>
      <c r="S99" s="13">
        <f>IFERROR(VLOOKUP($B99,[1]август!$B:$F,4, ),0)</f>
        <v>0</v>
      </c>
      <c r="T99" s="13">
        <f>IFERROR(VLOOKUP($B99,[1]август!$B:$F,5, ),0)</f>
        <v>0</v>
      </c>
      <c r="U99" s="13">
        <f>IFERROR(VLOOKUP($B99,[1]сентябрь!$B:$F,4, ),0)</f>
        <v>0</v>
      </c>
      <c r="V99" s="13">
        <f>IFERROR(VLOOKUP($B99,[1]сентябрь!$B:$F,5, ),0)</f>
        <v>0</v>
      </c>
      <c r="W99" s="13">
        <f>IFERROR(VLOOKUP($B99,[1]октябрь!$B:$F,4, ),0)</f>
        <v>0</v>
      </c>
      <c r="X99" s="13">
        <f>IFERROR(VLOOKUP($B99,[1]октябрь!$B:$F,5, ),0)</f>
        <v>0</v>
      </c>
      <c r="Y99" s="13">
        <f>IFERROR(VLOOKUP($B99,[1]ноябрь!$B:$F,4, ),0)</f>
        <v>0</v>
      </c>
      <c r="Z99" s="13">
        <f>IFERROR(VLOOKUP($B99,[1]ноябрь!$B:$F,5, ),0)</f>
        <v>0</v>
      </c>
      <c r="AA99" s="13">
        <f>IFERROR(VLOOKUP($B99,[1]декабрь!$B:$F,4, ),0)</f>
        <v>0</v>
      </c>
      <c r="AB99" s="13">
        <f>IFERROR(VLOOKUP($B99,[1]декабрь!$B:$F,5, ),0)</f>
        <v>0</v>
      </c>
    </row>
    <row r="100" spans="1:28" x14ac:dyDescent="0.25">
      <c r="A100" s="14" t="s">
        <v>117</v>
      </c>
      <c r="B100" s="11" t="s">
        <v>117</v>
      </c>
      <c r="C100" s="12">
        <f>IFERROR(VLOOKUP($B100,[1]январь!$B:$F,3, ),0)-IFERROR(VLOOKUP($B100,[1]январь!$B:$F,2, ),0)</f>
        <v>-761.13</v>
      </c>
      <c r="D100" s="12">
        <f>Таблица3[[#This Row],[Столбец30]]+IFERROR(F100,0)+IFERROR(H100,0)+IFERROR(J100,0)+IFERROR(L100,0)+IFERROR(N100,0)+IFERROR(P100,0)+IFERROR(R100,0)+IFERROR(T100,0)+IFERROR(V100,0)+IFERROR(X100,0)+IFERROR(Z100,0)+IFERROR(AB100,0)-IFERROR(AA100,0)-IFERROR(Y100,0)-IFERROR(W100,0)-IFERROR(U100,0)-IFERROR(S100,0)-IFERROR(Q100,0)-IFERROR(O100,0)-IFERROR(M100,0)-IFERROR(K100,0)-IFERROR(I100,0)-IFERROR(G100,0)-IFERROR(E100,0)</f>
        <v>-761.13</v>
      </c>
      <c r="E100" s="13">
        <f>IFERROR(VLOOKUP($B100,[1]январь!$B:$F,4, ),0)</f>
        <v>0</v>
      </c>
      <c r="F100" s="13">
        <f>IFERROR(VLOOKUP($B100,[1]январь!$B:$F,5, ),0)</f>
        <v>0</v>
      </c>
      <c r="G100" s="13">
        <f>IFERROR(VLOOKUP($B100,[1]февраль!$B:$F,4, ),0)</f>
        <v>0</v>
      </c>
      <c r="H100" s="13">
        <f>IFERROR(VLOOKUP($B100,[1]февраль!$B:$F,5, ),0)</f>
        <v>0</v>
      </c>
      <c r="I100" s="13">
        <f>IFERROR(VLOOKUP($B100,[1]март!$B:$F,4, ),0)</f>
        <v>0</v>
      </c>
      <c r="J100" s="13">
        <f>IFERROR(VLOOKUP($B100,[1]март!$B:$F,5, ),0)</f>
        <v>0</v>
      </c>
      <c r="K100" s="13">
        <f>IFERROR(VLOOKUP($B100,[1]апрель!$B:$F,4, ),0)</f>
        <v>0</v>
      </c>
      <c r="L100" s="13">
        <f>IFERROR(VLOOKUP($B100,[1]апрель!$B:$F,5, ),0)</f>
        <v>0</v>
      </c>
      <c r="M100" s="13">
        <f>IFERROR(VLOOKUP($B100,[1]май!$B:$F,4, ),0)</f>
        <v>0</v>
      </c>
      <c r="N100" s="13">
        <f>IFERROR(VLOOKUP($B100,[1]май!$B:$F,5, ),0)</f>
        <v>0</v>
      </c>
      <c r="O100" s="13">
        <f>IFERROR(VLOOKUP($B100,[1]июнь!$B:$F,4, ),0)</f>
        <v>0</v>
      </c>
      <c r="P100" s="13">
        <f>IFERROR(VLOOKUP($B100,[1]июнь!$B:$F,5, ),0)</f>
        <v>0</v>
      </c>
      <c r="Q100" s="13">
        <f>IFERROR(VLOOKUP($B100,[1]июль!$B:$F,4, ),0)</f>
        <v>0</v>
      </c>
      <c r="R100" s="13">
        <f>IFERROR(VLOOKUP($B100,[1]июль!$B:$F,5, ),0)</f>
        <v>0</v>
      </c>
      <c r="S100" s="13">
        <f>IFERROR(VLOOKUP($B100,[1]август!$B:$F,4, ),0)</f>
        <v>0</v>
      </c>
      <c r="T100" s="13">
        <f>IFERROR(VLOOKUP($B100,[1]август!$B:$F,5, ),0)</f>
        <v>0</v>
      </c>
      <c r="U100" s="13">
        <f>IFERROR(VLOOKUP($B100,[1]сентябрь!$B:$F,4, ),0)</f>
        <v>0</v>
      </c>
      <c r="V100" s="13">
        <f>IFERROR(VLOOKUP($B100,[1]сентябрь!$B:$F,5, ),0)</f>
        <v>0</v>
      </c>
      <c r="W100" s="13">
        <f>IFERROR(VLOOKUP($B100,[1]октябрь!$B:$F,4, ),0)</f>
        <v>0</v>
      </c>
      <c r="X100" s="13">
        <f>IFERROR(VLOOKUP($B100,[1]октябрь!$B:$F,5, ),0)</f>
        <v>0</v>
      </c>
      <c r="Y100" s="13">
        <f>IFERROR(VLOOKUP($B100,[1]ноябрь!$B:$F,4, ),0)</f>
        <v>0</v>
      </c>
      <c r="Z100" s="13">
        <f>IFERROR(VLOOKUP($B100,[1]ноябрь!$B:$F,5, ),0)</f>
        <v>0</v>
      </c>
      <c r="AA100" s="13">
        <f>IFERROR(VLOOKUP($B100,[1]декабрь!$B:$F,4, ),0)</f>
        <v>0</v>
      </c>
      <c r="AB100" s="13">
        <f>IFERROR(VLOOKUP($B100,[1]декабрь!$B:$F,5, ),0)</f>
        <v>0</v>
      </c>
    </row>
    <row r="101" spans="1:28" x14ac:dyDescent="0.25">
      <c r="A101" s="10" t="s">
        <v>118</v>
      </c>
      <c r="B101" s="11" t="s">
        <v>118</v>
      </c>
      <c r="C101" s="12">
        <f>IFERROR(VLOOKUP($B101,[1]январь!$B:$F,3, ),0)-IFERROR(VLOOKUP($B101,[1]январь!$B:$F,2, ),0)</f>
        <v>-3828.56</v>
      </c>
      <c r="D101" s="12">
        <f>Таблица3[[#This Row],[Столбец30]]+IFERROR(F101,0)+IFERROR(H101,0)+IFERROR(J101,0)+IFERROR(L101,0)+IFERROR(N101,0)+IFERROR(P101,0)+IFERROR(R101,0)+IFERROR(T101,0)+IFERROR(V101,0)+IFERROR(X101,0)+IFERROR(Z101,0)+IFERROR(AB101,0)-IFERROR(AA101,0)-IFERROR(Y101,0)-IFERROR(W101,0)-IFERROR(U101,0)-IFERROR(S101,0)-IFERROR(Q101,0)-IFERROR(O101,0)-IFERROR(M101,0)-IFERROR(K101,0)-IFERROR(I101,0)-IFERROR(G101,0)-IFERROR(E101,0)</f>
        <v>-3828.56</v>
      </c>
      <c r="E101" s="13">
        <f>IFERROR(VLOOKUP($B101,[1]январь!$B:$F,4, ),0)</f>
        <v>0</v>
      </c>
      <c r="F101" s="13">
        <f>IFERROR(VLOOKUP($B101,[1]январь!$B:$F,5, ),0)</f>
        <v>0</v>
      </c>
      <c r="G101" s="13">
        <f>IFERROR(VLOOKUP($B101,[1]февраль!$B:$F,4, ),0)</f>
        <v>0</v>
      </c>
      <c r="H101" s="13">
        <f>IFERROR(VLOOKUP($B101,[1]февраль!$B:$F,5, ),0)</f>
        <v>0</v>
      </c>
      <c r="I101" s="13">
        <f>IFERROR(VLOOKUP($B101,[1]март!$B:$F,4, ),0)</f>
        <v>0</v>
      </c>
      <c r="J101" s="13">
        <f>IFERROR(VLOOKUP($B101,[1]март!$B:$F,5, ),0)</f>
        <v>0</v>
      </c>
      <c r="K101" s="13">
        <f>IFERROR(VLOOKUP($B101,[1]апрель!$B:$F,4, ),0)</f>
        <v>0</v>
      </c>
      <c r="L101" s="13">
        <f>IFERROR(VLOOKUP($B101,[1]апрель!$B:$F,5, ),0)</f>
        <v>0</v>
      </c>
      <c r="M101" s="13">
        <f>IFERROR(VLOOKUP($B101,[1]май!$B:$F,4, ),0)</f>
        <v>0</v>
      </c>
      <c r="N101" s="13">
        <f>IFERROR(VLOOKUP($B101,[1]май!$B:$F,5, ),0)</f>
        <v>0</v>
      </c>
      <c r="O101" s="13">
        <f>IFERROR(VLOOKUP($B101,[1]июнь!$B:$F,4, ),0)</f>
        <v>0</v>
      </c>
      <c r="P101" s="13">
        <f>IFERROR(VLOOKUP($B101,[1]июнь!$B:$F,5, ),0)</f>
        <v>0</v>
      </c>
      <c r="Q101" s="13">
        <f>IFERROR(VLOOKUP($B101,[1]июль!$B:$F,4, ),0)</f>
        <v>0</v>
      </c>
      <c r="R101" s="13">
        <f>IFERROR(VLOOKUP($B101,[1]июль!$B:$F,5, ),0)</f>
        <v>0</v>
      </c>
      <c r="S101" s="13">
        <f>IFERROR(VLOOKUP($B101,[1]август!$B:$F,4, ),0)</f>
        <v>0</v>
      </c>
      <c r="T101" s="13">
        <f>IFERROR(VLOOKUP($B101,[1]август!$B:$F,5, ),0)</f>
        <v>0</v>
      </c>
      <c r="U101" s="13">
        <f>IFERROR(VLOOKUP($B101,[1]сентябрь!$B:$F,4, ),0)</f>
        <v>0</v>
      </c>
      <c r="V101" s="13">
        <f>IFERROR(VLOOKUP($B101,[1]сентябрь!$B:$F,5, ),0)</f>
        <v>0</v>
      </c>
      <c r="W101" s="13">
        <f>IFERROR(VLOOKUP($B101,[1]октябрь!$B:$F,4, ),0)</f>
        <v>0</v>
      </c>
      <c r="X101" s="13">
        <f>IFERROR(VLOOKUP($B101,[1]октябрь!$B:$F,5, ),0)</f>
        <v>0</v>
      </c>
      <c r="Y101" s="13">
        <f>IFERROR(VLOOKUP($B101,[1]ноябрь!$B:$F,4, ),0)</f>
        <v>0</v>
      </c>
      <c r="Z101" s="13">
        <f>IFERROR(VLOOKUP($B101,[1]ноябрь!$B:$F,5, ),0)</f>
        <v>0</v>
      </c>
      <c r="AA101" s="13">
        <f>IFERROR(VLOOKUP($B101,[1]декабрь!$B:$F,4, ),0)</f>
        <v>0</v>
      </c>
      <c r="AB101" s="13">
        <f>IFERROR(VLOOKUP($B101,[1]декабрь!$B:$F,5, ),0)</f>
        <v>0</v>
      </c>
    </row>
    <row r="102" spans="1:28" x14ac:dyDescent="0.25">
      <c r="A102" s="14" t="s">
        <v>119</v>
      </c>
      <c r="B102" s="11" t="s">
        <v>119</v>
      </c>
      <c r="C102" s="12">
        <f>IFERROR(VLOOKUP($B102,[1]январь!$B:$F,3, ),0)-IFERROR(VLOOKUP($B102,[1]январь!$B:$F,2, ),0)</f>
        <v>-96.85</v>
      </c>
      <c r="D102" s="12">
        <f>Таблица3[[#This Row],[Столбец30]]+IFERROR(F102,0)+IFERROR(H102,0)+IFERROR(J102,0)+IFERROR(L102,0)+IFERROR(N102,0)+IFERROR(P102,0)+IFERROR(R102,0)+IFERROR(T102,0)+IFERROR(V102,0)+IFERROR(X102,0)+IFERROR(Z102,0)+IFERROR(AB102,0)-IFERROR(AA102,0)-IFERROR(Y102,0)-IFERROR(W102,0)-IFERROR(U102,0)-IFERROR(S102,0)-IFERROR(Q102,0)-IFERROR(O102,0)-IFERROR(M102,0)-IFERROR(K102,0)-IFERROR(I102,0)-IFERROR(G102,0)-IFERROR(E102,0)</f>
        <v>-96.85</v>
      </c>
      <c r="E102" s="13">
        <f>IFERROR(VLOOKUP($B102,[1]январь!$B:$F,4, ),0)</f>
        <v>0</v>
      </c>
      <c r="F102" s="13">
        <f>IFERROR(VLOOKUP($B102,[1]январь!$B:$F,5, ),0)</f>
        <v>0</v>
      </c>
      <c r="G102" s="13">
        <f>IFERROR(VLOOKUP($B102,[1]февраль!$B:$F,4, ),0)</f>
        <v>0</v>
      </c>
      <c r="H102" s="13">
        <f>IFERROR(VLOOKUP($B102,[1]февраль!$B:$F,5, ),0)</f>
        <v>0</v>
      </c>
      <c r="I102" s="13">
        <f>IFERROR(VLOOKUP($B102,[1]март!$B:$F,4, ),0)</f>
        <v>0</v>
      </c>
      <c r="J102" s="13">
        <f>IFERROR(VLOOKUP($B102,[1]март!$B:$F,5, ),0)</f>
        <v>0</v>
      </c>
      <c r="K102" s="13">
        <f>IFERROR(VLOOKUP($B102,[1]апрель!$B:$F,4, ),0)</f>
        <v>0</v>
      </c>
      <c r="L102" s="13">
        <f>IFERROR(VLOOKUP($B102,[1]апрель!$B:$F,5, ),0)</f>
        <v>0</v>
      </c>
      <c r="M102" s="13">
        <f>IFERROR(VLOOKUP($B102,[1]май!$B:$F,4, ),0)</f>
        <v>0</v>
      </c>
      <c r="N102" s="13">
        <f>IFERROR(VLOOKUP($B102,[1]май!$B:$F,5, ),0)</f>
        <v>0</v>
      </c>
      <c r="O102" s="13">
        <f>IFERROR(VLOOKUP($B102,[1]июнь!$B:$F,4, ),0)</f>
        <v>0</v>
      </c>
      <c r="P102" s="13">
        <f>IFERROR(VLOOKUP($B102,[1]июнь!$B:$F,5, ),0)</f>
        <v>0</v>
      </c>
      <c r="Q102" s="13">
        <f>IFERROR(VLOOKUP($B102,[1]июль!$B:$F,4, ),0)</f>
        <v>0</v>
      </c>
      <c r="R102" s="13">
        <f>IFERROR(VLOOKUP($B102,[1]июль!$B:$F,5, ),0)</f>
        <v>0</v>
      </c>
      <c r="S102" s="13">
        <f>IFERROR(VLOOKUP($B102,[1]август!$B:$F,4, ),0)</f>
        <v>0</v>
      </c>
      <c r="T102" s="13">
        <f>IFERROR(VLOOKUP($B102,[1]август!$B:$F,5, ),0)</f>
        <v>0</v>
      </c>
      <c r="U102" s="13">
        <f>IFERROR(VLOOKUP($B102,[1]сентябрь!$B:$F,4, ),0)</f>
        <v>0</v>
      </c>
      <c r="V102" s="13">
        <f>IFERROR(VLOOKUP($B102,[1]сентябрь!$B:$F,5, ),0)</f>
        <v>0</v>
      </c>
      <c r="W102" s="13">
        <f>IFERROR(VLOOKUP($B102,[1]октябрь!$B:$F,4, ),0)</f>
        <v>0</v>
      </c>
      <c r="X102" s="13">
        <f>IFERROR(VLOOKUP($B102,[1]октябрь!$B:$F,5, ),0)</f>
        <v>0</v>
      </c>
      <c r="Y102" s="13">
        <f>IFERROR(VLOOKUP($B102,[1]ноябрь!$B:$F,4, ),0)</f>
        <v>0</v>
      </c>
      <c r="Z102" s="13">
        <f>IFERROR(VLOOKUP($B102,[1]ноябрь!$B:$F,5, ),0)</f>
        <v>0</v>
      </c>
      <c r="AA102" s="13">
        <f>IFERROR(VLOOKUP($B102,[1]декабрь!$B:$F,4, ),0)</f>
        <v>0</v>
      </c>
      <c r="AB102" s="13">
        <f>IFERROR(VLOOKUP($B102,[1]декабрь!$B:$F,5, ),0)</f>
        <v>0</v>
      </c>
    </row>
    <row r="103" spans="1:28" x14ac:dyDescent="0.25">
      <c r="A103" s="10" t="s">
        <v>120</v>
      </c>
      <c r="B103" s="11" t="s">
        <v>120</v>
      </c>
      <c r="C103" s="12">
        <f>IFERROR(VLOOKUP($B103,[1]январь!$B:$F,3, ),0)-IFERROR(VLOOKUP($B103,[1]январь!$B:$F,2, ),0)</f>
        <v>4046.27</v>
      </c>
      <c r="D103" s="12">
        <f>Таблица3[[#This Row],[Столбец30]]+IFERROR(F103,0)+IFERROR(H103,0)+IFERROR(J103,0)+IFERROR(L103,0)+IFERROR(N103,0)+IFERROR(P103,0)+IFERROR(R103,0)+IFERROR(T103,0)+IFERROR(V103,0)+IFERROR(X103,0)+IFERROR(Z103,0)+IFERROR(AB103,0)-IFERROR(AA103,0)-IFERROR(Y103,0)-IFERROR(W103,0)-IFERROR(U103,0)-IFERROR(S103,0)-IFERROR(Q103,0)-IFERROR(O103,0)-IFERROR(M103,0)-IFERROR(K103,0)-IFERROR(I103,0)-IFERROR(G103,0)-IFERROR(E103,0)</f>
        <v>4046.27</v>
      </c>
      <c r="E103" s="13">
        <f>IFERROR(VLOOKUP($B103,[1]январь!$B:$F,4, ),0)</f>
        <v>0</v>
      </c>
      <c r="F103" s="13">
        <f>IFERROR(VLOOKUP($B103,[1]январь!$B:$F,5, ),0)</f>
        <v>0</v>
      </c>
      <c r="G103" s="13">
        <f>IFERROR(VLOOKUP($B103,[1]февраль!$B:$F,4, ),0)</f>
        <v>0</v>
      </c>
      <c r="H103" s="13">
        <f>IFERROR(VLOOKUP($B103,[1]февраль!$B:$F,5, ),0)</f>
        <v>0</v>
      </c>
      <c r="I103" s="13">
        <f>IFERROR(VLOOKUP($B103,[1]март!$B:$F,4, ),0)</f>
        <v>0</v>
      </c>
      <c r="J103" s="13">
        <f>IFERROR(VLOOKUP($B103,[1]март!$B:$F,5, ),0)</f>
        <v>0</v>
      </c>
      <c r="K103" s="13">
        <f>IFERROR(VLOOKUP($B103,[1]апрель!$B:$F,4, ),0)</f>
        <v>0</v>
      </c>
      <c r="L103" s="13">
        <f>IFERROR(VLOOKUP($B103,[1]апрель!$B:$F,5, ),0)</f>
        <v>0</v>
      </c>
      <c r="M103" s="13">
        <f>IFERROR(VLOOKUP($B103,[1]май!$B:$F,4, ),0)</f>
        <v>0</v>
      </c>
      <c r="N103" s="13">
        <f>IFERROR(VLOOKUP($B103,[1]май!$B:$F,5, ),0)</f>
        <v>0</v>
      </c>
      <c r="O103" s="13">
        <f>IFERROR(VLOOKUP($B103,[1]июнь!$B:$F,4, ),0)</f>
        <v>0</v>
      </c>
      <c r="P103" s="13">
        <f>IFERROR(VLOOKUP($B103,[1]июнь!$B:$F,5, ),0)</f>
        <v>0</v>
      </c>
      <c r="Q103" s="13">
        <f>IFERROR(VLOOKUP($B103,[1]июль!$B:$F,4, ),0)</f>
        <v>0</v>
      </c>
      <c r="R103" s="13">
        <f>IFERROR(VLOOKUP($B103,[1]июль!$B:$F,5, ),0)</f>
        <v>0</v>
      </c>
      <c r="S103" s="13">
        <f>IFERROR(VLOOKUP($B103,[1]август!$B:$F,4, ),0)</f>
        <v>0</v>
      </c>
      <c r="T103" s="13">
        <f>IFERROR(VLOOKUP($B103,[1]август!$B:$F,5, ),0)</f>
        <v>0</v>
      </c>
      <c r="U103" s="13">
        <f>IFERROR(VLOOKUP($B103,[1]сентябрь!$B:$F,4, ),0)</f>
        <v>0</v>
      </c>
      <c r="V103" s="13">
        <f>IFERROR(VLOOKUP($B103,[1]сентябрь!$B:$F,5, ),0)</f>
        <v>0</v>
      </c>
      <c r="W103" s="13">
        <f>IFERROR(VLOOKUP($B103,[1]октябрь!$B:$F,4, ),0)</f>
        <v>0</v>
      </c>
      <c r="X103" s="13">
        <f>IFERROR(VLOOKUP($B103,[1]октябрь!$B:$F,5, ),0)</f>
        <v>0</v>
      </c>
      <c r="Y103" s="13">
        <f>IFERROR(VLOOKUP($B103,[1]ноябрь!$B:$F,4, ),0)</f>
        <v>0</v>
      </c>
      <c r="Z103" s="13">
        <f>IFERROR(VLOOKUP($B103,[1]ноябрь!$B:$F,5, ),0)</f>
        <v>0</v>
      </c>
      <c r="AA103" s="13">
        <f>IFERROR(VLOOKUP($B103,[1]декабрь!$B:$F,4, ),0)</f>
        <v>0</v>
      </c>
      <c r="AB103" s="13">
        <f>IFERROR(VLOOKUP($B103,[1]декабрь!$B:$F,5, ),0)</f>
        <v>0</v>
      </c>
    </row>
    <row r="104" spans="1:28" x14ac:dyDescent="0.25">
      <c r="A104" s="14" t="s">
        <v>121</v>
      </c>
      <c r="B104" s="11" t="s">
        <v>121</v>
      </c>
      <c r="C104" s="12">
        <f>IFERROR(VLOOKUP($B104,[1]январь!$B:$F,3, ),0)-IFERROR(VLOOKUP($B104,[1]январь!$B:$F,2, ),0)</f>
        <v>-38400.71</v>
      </c>
      <c r="D104" s="12">
        <f>Таблица3[[#This Row],[Столбец30]]+IFERROR(F104,0)+IFERROR(H104,0)+IFERROR(J104,0)+IFERROR(L104,0)+IFERROR(N104,0)+IFERROR(P104,0)+IFERROR(R104,0)+IFERROR(T104,0)+IFERROR(V104,0)+IFERROR(X104,0)+IFERROR(Z104,0)+IFERROR(AB104,0)-IFERROR(AA104,0)-IFERROR(Y104,0)-IFERROR(W104,0)-IFERROR(U104,0)-IFERROR(S104,0)-IFERROR(Q104,0)-IFERROR(O104,0)-IFERROR(M104,0)-IFERROR(K104,0)-IFERROR(I104,0)-IFERROR(G104,0)-IFERROR(E104,0)</f>
        <v>-38400.71</v>
      </c>
      <c r="E104" s="13">
        <f>IFERROR(VLOOKUP($B104,[1]январь!$B:$F,4, ),0)</f>
        <v>0</v>
      </c>
      <c r="F104" s="13">
        <f>IFERROR(VLOOKUP($B104,[1]январь!$B:$F,5, ),0)</f>
        <v>0</v>
      </c>
      <c r="G104" s="13">
        <f>IFERROR(VLOOKUP($B104,[1]февраль!$B:$F,4, ),0)</f>
        <v>0</v>
      </c>
      <c r="H104" s="13">
        <f>IFERROR(VLOOKUP($B104,[1]февраль!$B:$F,5, ),0)</f>
        <v>0</v>
      </c>
      <c r="I104" s="13">
        <f>IFERROR(VLOOKUP($B104,[1]март!$B:$F,4, ),0)</f>
        <v>0</v>
      </c>
      <c r="J104" s="13">
        <f>IFERROR(VLOOKUP($B104,[1]март!$B:$F,5, ),0)</f>
        <v>0</v>
      </c>
      <c r="K104" s="13">
        <f>IFERROR(VLOOKUP($B104,[1]апрель!$B:$F,4, ),0)</f>
        <v>0</v>
      </c>
      <c r="L104" s="13">
        <f>IFERROR(VLOOKUP($B104,[1]апрель!$B:$F,5, ),0)</f>
        <v>0</v>
      </c>
      <c r="M104" s="13">
        <f>IFERROR(VLOOKUP($B104,[1]май!$B:$F,4, ),0)</f>
        <v>0</v>
      </c>
      <c r="N104" s="13">
        <f>IFERROR(VLOOKUP($B104,[1]май!$B:$F,5, ),0)</f>
        <v>0</v>
      </c>
      <c r="O104" s="13">
        <f>IFERROR(VLOOKUP($B104,[1]июнь!$B:$F,4, ),0)</f>
        <v>0</v>
      </c>
      <c r="P104" s="13">
        <f>IFERROR(VLOOKUP($B104,[1]июнь!$B:$F,5, ),0)</f>
        <v>0</v>
      </c>
      <c r="Q104" s="13">
        <f>IFERROR(VLOOKUP($B104,[1]июль!$B:$F,4, ),0)</f>
        <v>0</v>
      </c>
      <c r="R104" s="13">
        <f>IFERROR(VLOOKUP($B104,[1]июль!$B:$F,5, ),0)</f>
        <v>0</v>
      </c>
      <c r="S104" s="13">
        <f>IFERROR(VLOOKUP($B104,[1]август!$B:$F,4, ),0)</f>
        <v>0</v>
      </c>
      <c r="T104" s="13">
        <f>IFERROR(VLOOKUP($B104,[1]август!$B:$F,5, ),0)</f>
        <v>0</v>
      </c>
      <c r="U104" s="13">
        <f>IFERROR(VLOOKUP($B104,[1]сентябрь!$B:$F,4, ),0)</f>
        <v>0</v>
      </c>
      <c r="V104" s="13">
        <f>IFERROR(VLOOKUP($B104,[1]сентябрь!$B:$F,5, ),0)</f>
        <v>0</v>
      </c>
      <c r="W104" s="13">
        <f>IFERROR(VLOOKUP($B104,[1]октябрь!$B:$F,4, ),0)</f>
        <v>0</v>
      </c>
      <c r="X104" s="13">
        <f>IFERROR(VLOOKUP($B104,[1]октябрь!$B:$F,5, ),0)</f>
        <v>0</v>
      </c>
      <c r="Y104" s="13">
        <f>IFERROR(VLOOKUP($B104,[1]ноябрь!$B:$F,4, ),0)</f>
        <v>0</v>
      </c>
      <c r="Z104" s="13">
        <f>IFERROR(VLOOKUP($B104,[1]ноябрь!$B:$F,5, ),0)</f>
        <v>0</v>
      </c>
      <c r="AA104" s="13">
        <f>IFERROR(VLOOKUP($B104,[1]декабрь!$B:$F,4, ),0)</f>
        <v>0</v>
      </c>
      <c r="AB104" s="13">
        <f>IFERROR(VLOOKUP($B104,[1]декабрь!$B:$F,5, ),0)</f>
        <v>0</v>
      </c>
    </row>
    <row r="105" spans="1:28" x14ac:dyDescent="0.25">
      <c r="A105" s="10" t="s">
        <v>122</v>
      </c>
      <c r="B105" s="11" t="s">
        <v>122</v>
      </c>
      <c r="C105" s="12">
        <f>IFERROR(VLOOKUP($B105,[1]январь!$B:$F,3, ),0)-IFERROR(VLOOKUP($B105,[1]январь!$B:$F,2, ),0)</f>
        <v>12482.96</v>
      </c>
      <c r="D105" s="12">
        <f>Таблица3[[#This Row],[Столбец30]]+IFERROR(F105,0)+IFERROR(H105,0)+IFERROR(J105,0)+IFERROR(L105,0)+IFERROR(N105,0)+IFERROR(P105,0)+IFERROR(R105,0)+IFERROR(T105,0)+IFERROR(V105,0)+IFERROR(X105,0)+IFERROR(Z105,0)+IFERROR(AB105,0)-IFERROR(AA105,0)-IFERROR(Y105,0)-IFERROR(W105,0)-IFERROR(U105,0)-IFERROR(S105,0)-IFERROR(Q105,0)-IFERROR(O105,0)-IFERROR(M105,0)-IFERROR(K105,0)-IFERROR(I105,0)-IFERROR(G105,0)-IFERROR(E105,0)</f>
        <v>12482.96</v>
      </c>
      <c r="E105" s="13">
        <f>IFERROR(VLOOKUP($B105,[1]январь!$B:$F,4, ),0)</f>
        <v>0</v>
      </c>
      <c r="F105" s="13">
        <f>IFERROR(VLOOKUP($B105,[1]январь!$B:$F,5, ),0)</f>
        <v>0</v>
      </c>
      <c r="G105" s="13">
        <f>IFERROR(VLOOKUP($B105,[1]февраль!$B:$F,4, ),0)</f>
        <v>0</v>
      </c>
      <c r="H105" s="13">
        <f>IFERROR(VLOOKUP($B105,[1]февраль!$B:$F,5, ),0)</f>
        <v>0</v>
      </c>
      <c r="I105" s="13">
        <f>IFERROR(VLOOKUP($B105,[1]март!$B:$F,4, ),0)</f>
        <v>0</v>
      </c>
      <c r="J105" s="13">
        <f>IFERROR(VLOOKUP($B105,[1]март!$B:$F,5, ),0)</f>
        <v>0</v>
      </c>
      <c r="K105" s="13">
        <f>IFERROR(VLOOKUP($B105,[1]апрель!$B:$F,4, ),0)</f>
        <v>0</v>
      </c>
      <c r="L105" s="13">
        <f>IFERROR(VLOOKUP($B105,[1]апрель!$B:$F,5, ),0)</f>
        <v>0</v>
      </c>
      <c r="M105" s="13">
        <f>IFERROR(VLOOKUP($B105,[1]май!$B:$F,4, ),0)</f>
        <v>0</v>
      </c>
      <c r="N105" s="13">
        <f>IFERROR(VLOOKUP($B105,[1]май!$B:$F,5, ),0)</f>
        <v>0</v>
      </c>
      <c r="O105" s="13">
        <f>IFERROR(VLOOKUP($B105,[1]июнь!$B:$F,4, ),0)</f>
        <v>0</v>
      </c>
      <c r="P105" s="13">
        <f>IFERROR(VLOOKUP($B105,[1]июнь!$B:$F,5, ),0)</f>
        <v>0</v>
      </c>
      <c r="Q105" s="13">
        <f>IFERROR(VLOOKUP($B105,[1]июль!$B:$F,4, ),0)</f>
        <v>0</v>
      </c>
      <c r="R105" s="13">
        <f>IFERROR(VLOOKUP($B105,[1]июль!$B:$F,5, ),0)</f>
        <v>0</v>
      </c>
      <c r="S105" s="13">
        <f>IFERROR(VLOOKUP($B105,[1]август!$B:$F,4, ),0)</f>
        <v>0</v>
      </c>
      <c r="T105" s="13">
        <f>IFERROR(VLOOKUP($B105,[1]август!$B:$F,5, ),0)</f>
        <v>0</v>
      </c>
      <c r="U105" s="13">
        <f>IFERROR(VLOOKUP($B105,[1]сентябрь!$B:$F,4, ),0)</f>
        <v>0</v>
      </c>
      <c r="V105" s="13">
        <f>IFERROR(VLOOKUP($B105,[1]сентябрь!$B:$F,5, ),0)</f>
        <v>0</v>
      </c>
      <c r="W105" s="13">
        <f>IFERROR(VLOOKUP($B105,[1]октябрь!$B:$F,4, ),0)</f>
        <v>0</v>
      </c>
      <c r="X105" s="13">
        <f>IFERROR(VLOOKUP($B105,[1]октябрь!$B:$F,5, ),0)</f>
        <v>0</v>
      </c>
      <c r="Y105" s="13">
        <f>IFERROR(VLOOKUP($B105,[1]ноябрь!$B:$F,4, ),0)</f>
        <v>0</v>
      </c>
      <c r="Z105" s="13">
        <f>IFERROR(VLOOKUP($B105,[1]ноябрь!$B:$F,5, ),0)</f>
        <v>0</v>
      </c>
      <c r="AA105" s="13">
        <f>IFERROR(VLOOKUP($B105,[1]декабрь!$B:$F,4, ),0)</f>
        <v>0</v>
      </c>
      <c r="AB105" s="13">
        <f>IFERROR(VLOOKUP($B105,[1]декабрь!$B:$F,5, ),0)</f>
        <v>0</v>
      </c>
    </row>
    <row r="106" spans="1:28" x14ac:dyDescent="0.25">
      <c r="A106" s="14" t="s">
        <v>123</v>
      </c>
      <c r="B106" s="11" t="s">
        <v>123</v>
      </c>
      <c r="C106" s="12">
        <f>IFERROR(VLOOKUP($B106,[1]январь!$B:$F,3, ),0)-IFERROR(VLOOKUP($B106,[1]январь!$B:$F,2, ),0)</f>
        <v>168.42</v>
      </c>
      <c r="D106" s="12">
        <f>Таблица3[[#This Row],[Столбец30]]+IFERROR(F106,0)+IFERROR(H106,0)+IFERROR(J106,0)+IFERROR(L106,0)+IFERROR(N106,0)+IFERROR(P106,0)+IFERROR(R106,0)+IFERROR(T106,0)+IFERROR(V106,0)+IFERROR(X106,0)+IFERROR(Z106,0)+IFERROR(AB106,0)-IFERROR(AA106,0)-IFERROR(Y106,0)-IFERROR(W106,0)-IFERROR(U106,0)-IFERROR(S106,0)-IFERROR(Q106,0)-IFERROR(O106,0)-IFERROR(M106,0)-IFERROR(K106,0)-IFERROR(I106,0)-IFERROR(G106,0)-IFERROR(E106,0)</f>
        <v>168.42</v>
      </c>
      <c r="E106" s="13">
        <f>IFERROR(VLOOKUP($B106,[1]январь!$B:$F,4, ),0)</f>
        <v>0</v>
      </c>
      <c r="F106" s="13">
        <f>IFERROR(VLOOKUP($B106,[1]январь!$B:$F,5, ),0)</f>
        <v>0</v>
      </c>
      <c r="G106" s="13">
        <f>IFERROR(VLOOKUP($B106,[1]февраль!$B:$F,4, ),0)</f>
        <v>0</v>
      </c>
      <c r="H106" s="13">
        <f>IFERROR(VLOOKUP($B106,[1]февраль!$B:$F,5, ),0)</f>
        <v>0</v>
      </c>
      <c r="I106" s="13">
        <f>IFERROR(VLOOKUP($B106,[1]март!$B:$F,4, ),0)</f>
        <v>0</v>
      </c>
      <c r="J106" s="13">
        <f>IFERROR(VLOOKUP($B106,[1]март!$B:$F,5, ),0)</f>
        <v>0</v>
      </c>
      <c r="K106" s="13">
        <f>IFERROR(VLOOKUP($B106,[1]апрель!$B:$F,4, ),0)</f>
        <v>0</v>
      </c>
      <c r="L106" s="13">
        <f>IFERROR(VLOOKUP($B106,[1]апрель!$B:$F,5, ),0)</f>
        <v>0</v>
      </c>
      <c r="M106" s="13">
        <f>IFERROR(VLOOKUP($B106,[1]май!$B:$F,4, ),0)</f>
        <v>0</v>
      </c>
      <c r="N106" s="13">
        <f>IFERROR(VLOOKUP($B106,[1]май!$B:$F,5, ),0)</f>
        <v>0</v>
      </c>
      <c r="O106" s="13">
        <f>IFERROR(VLOOKUP($B106,[1]июнь!$B:$F,4, ),0)</f>
        <v>0</v>
      </c>
      <c r="P106" s="13">
        <f>IFERROR(VLOOKUP($B106,[1]июнь!$B:$F,5, ),0)</f>
        <v>0</v>
      </c>
      <c r="Q106" s="13">
        <f>IFERROR(VLOOKUP($B106,[1]июль!$B:$F,4, ),0)</f>
        <v>0</v>
      </c>
      <c r="R106" s="13">
        <f>IFERROR(VLOOKUP($B106,[1]июль!$B:$F,5, ),0)</f>
        <v>0</v>
      </c>
      <c r="S106" s="13">
        <f>IFERROR(VLOOKUP($B106,[1]август!$B:$F,4, ),0)</f>
        <v>0</v>
      </c>
      <c r="T106" s="13">
        <f>IFERROR(VLOOKUP($B106,[1]август!$B:$F,5, ),0)</f>
        <v>0</v>
      </c>
      <c r="U106" s="13">
        <f>IFERROR(VLOOKUP($B106,[1]сентябрь!$B:$F,4, ),0)</f>
        <v>0</v>
      </c>
      <c r="V106" s="13">
        <f>IFERROR(VLOOKUP($B106,[1]сентябрь!$B:$F,5, ),0)</f>
        <v>0</v>
      </c>
      <c r="W106" s="13">
        <f>IFERROR(VLOOKUP($B106,[1]октябрь!$B:$F,4, ),0)</f>
        <v>0</v>
      </c>
      <c r="X106" s="13">
        <f>IFERROR(VLOOKUP($B106,[1]октябрь!$B:$F,5, ),0)</f>
        <v>0</v>
      </c>
      <c r="Y106" s="13">
        <f>IFERROR(VLOOKUP($B106,[1]ноябрь!$B:$F,4, ),0)</f>
        <v>0</v>
      </c>
      <c r="Z106" s="13">
        <f>IFERROR(VLOOKUP($B106,[1]ноябрь!$B:$F,5, ),0)</f>
        <v>0</v>
      </c>
      <c r="AA106" s="13">
        <f>IFERROR(VLOOKUP($B106,[1]декабрь!$B:$F,4, ),0)</f>
        <v>0</v>
      </c>
      <c r="AB106" s="13">
        <f>IFERROR(VLOOKUP($B106,[1]декабрь!$B:$F,5, ),0)</f>
        <v>0</v>
      </c>
    </row>
    <row r="107" spans="1:28" x14ac:dyDescent="0.25">
      <c r="A107" s="10" t="s">
        <v>124</v>
      </c>
      <c r="B107" s="11" t="s">
        <v>124</v>
      </c>
      <c r="C107" s="12">
        <f>IFERROR(VLOOKUP($B107,[1]январь!$B:$F,3, ),0)-IFERROR(VLOOKUP($B107,[1]январь!$B:$F,2, ),0)</f>
        <v>499.96</v>
      </c>
      <c r="D107" s="12">
        <f>Таблица3[[#This Row],[Столбец30]]+IFERROR(F107,0)+IFERROR(H107,0)+IFERROR(J107,0)+IFERROR(L107,0)+IFERROR(N107,0)+IFERROR(P107,0)+IFERROR(R107,0)+IFERROR(T107,0)+IFERROR(V107,0)+IFERROR(X107,0)+IFERROR(Z107,0)+IFERROR(AB107,0)-IFERROR(AA107,0)-IFERROR(Y107,0)-IFERROR(W107,0)-IFERROR(U107,0)-IFERROR(S107,0)-IFERROR(Q107,0)-IFERROR(O107,0)-IFERROR(M107,0)-IFERROR(K107,0)-IFERROR(I107,0)-IFERROR(G107,0)-IFERROR(E107,0)</f>
        <v>499.96</v>
      </c>
      <c r="E107" s="13">
        <f>IFERROR(VLOOKUP($B107,[1]январь!$B:$F,4, ),0)</f>
        <v>0</v>
      </c>
      <c r="F107" s="13">
        <f>IFERROR(VLOOKUP($B107,[1]январь!$B:$F,5, ),0)</f>
        <v>0</v>
      </c>
      <c r="G107" s="13">
        <f>IFERROR(VLOOKUP($B107,[1]февраль!$B:$F,4, ),0)</f>
        <v>0</v>
      </c>
      <c r="H107" s="13">
        <f>IFERROR(VLOOKUP($B107,[1]февраль!$B:$F,5, ),0)</f>
        <v>0</v>
      </c>
      <c r="I107" s="13">
        <f>IFERROR(VLOOKUP($B107,[1]март!$B:$F,4, ),0)</f>
        <v>0</v>
      </c>
      <c r="J107" s="13">
        <f>IFERROR(VLOOKUP($B107,[1]март!$B:$F,5, ),0)</f>
        <v>0</v>
      </c>
      <c r="K107" s="13">
        <f>IFERROR(VLOOKUP($B107,[1]апрель!$B:$F,4, ),0)</f>
        <v>0</v>
      </c>
      <c r="L107" s="13">
        <f>IFERROR(VLOOKUP($B107,[1]апрель!$B:$F,5, ),0)</f>
        <v>0</v>
      </c>
      <c r="M107" s="13">
        <f>IFERROR(VLOOKUP($B107,[1]май!$B:$F,4, ),0)</f>
        <v>0</v>
      </c>
      <c r="N107" s="13">
        <f>IFERROR(VLOOKUP($B107,[1]май!$B:$F,5, ),0)</f>
        <v>0</v>
      </c>
      <c r="O107" s="13">
        <f>IFERROR(VLOOKUP($B107,[1]июнь!$B:$F,4, ),0)</f>
        <v>0</v>
      </c>
      <c r="P107" s="13">
        <f>IFERROR(VLOOKUP($B107,[1]июнь!$B:$F,5, ),0)</f>
        <v>0</v>
      </c>
      <c r="Q107" s="13">
        <f>IFERROR(VLOOKUP($B107,[1]июль!$B:$F,4, ),0)</f>
        <v>0</v>
      </c>
      <c r="R107" s="13">
        <f>IFERROR(VLOOKUP($B107,[1]июль!$B:$F,5, ),0)</f>
        <v>0</v>
      </c>
      <c r="S107" s="13">
        <f>IFERROR(VLOOKUP($B107,[1]август!$B:$F,4, ),0)</f>
        <v>0</v>
      </c>
      <c r="T107" s="13">
        <f>IFERROR(VLOOKUP($B107,[1]август!$B:$F,5, ),0)</f>
        <v>0</v>
      </c>
      <c r="U107" s="13">
        <f>IFERROR(VLOOKUP($B107,[1]сентябрь!$B:$F,4, ),0)</f>
        <v>0</v>
      </c>
      <c r="V107" s="13">
        <f>IFERROR(VLOOKUP($B107,[1]сентябрь!$B:$F,5, ),0)</f>
        <v>0</v>
      </c>
      <c r="W107" s="13">
        <f>IFERROR(VLOOKUP($B107,[1]октябрь!$B:$F,4, ),0)</f>
        <v>0</v>
      </c>
      <c r="X107" s="13">
        <f>IFERROR(VLOOKUP($B107,[1]октябрь!$B:$F,5, ),0)</f>
        <v>0</v>
      </c>
      <c r="Y107" s="13">
        <f>IFERROR(VLOOKUP($B107,[1]ноябрь!$B:$F,4, ),0)</f>
        <v>0</v>
      </c>
      <c r="Z107" s="13">
        <f>IFERROR(VLOOKUP($B107,[1]ноябрь!$B:$F,5, ),0)</f>
        <v>0</v>
      </c>
      <c r="AA107" s="13">
        <f>IFERROR(VLOOKUP($B107,[1]декабрь!$B:$F,4, ),0)</f>
        <v>0</v>
      </c>
      <c r="AB107" s="13">
        <f>IFERROR(VLOOKUP($B107,[1]декабрь!$B:$F,5, ),0)</f>
        <v>0</v>
      </c>
    </row>
    <row r="108" spans="1:28" x14ac:dyDescent="0.25">
      <c r="A108" s="14" t="s">
        <v>125</v>
      </c>
      <c r="B108" s="11" t="s">
        <v>125</v>
      </c>
      <c r="C108" s="12">
        <f>IFERROR(VLOOKUP($B108,[1]январь!$B:$F,3, ),0)-IFERROR(VLOOKUP($B108,[1]январь!$B:$F,2, ),0)</f>
        <v>-5927.54</v>
      </c>
      <c r="D108" s="12">
        <f>Таблица3[[#This Row],[Столбец30]]+IFERROR(F108,0)+IFERROR(H108,0)+IFERROR(J108,0)+IFERROR(L108,0)+IFERROR(N108,0)+IFERROR(P108,0)+IFERROR(R108,0)+IFERROR(T108,0)+IFERROR(V108,0)+IFERROR(X108,0)+IFERROR(Z108,0)+IFERROR(AB108,0)-IFERROR(AA108,0)-IFERROR(Y108,0)-IFERROR(W108,0)-IFERROR(U108,0)-IFERROR(S108,0)-IFERROR(Q108,0)-IFERROR(O108,0)-IFERROR(M108,0)-IFERROR(K108,0)-IFERROR(I108,0)-IFERROR(G108,0)-IFERROR(E108,0)</f>
        <v>-5927.54</v>
      </c>
      <c r="E108" s="13">
        <f>IFERROR(VLOOKUP($B108,[1]январь!$B:$F,4, ),0)</f>
        <v>0</v>
      </c>
      <c r="F108" s="13">
        <f>IFERROR(VLOOKUP($B108,[1]январь!$B:$F,5, ),0)</f>
        <v>0</v>
      </c>
      <c r="G108" s="13">
        <f>IFERROR(VLOOKUP($B108,[1]февраль!$B:$F,4, ),0)</f>
        <v>0</v>
      </c>
      <c r="H108" s="13">
        <f>IFERROR(VLOOKUP($B108,[1]февраль!$B:$F,5, ),0)</f>
        <v>0</v>
      </c>
      <c r="I108" s="13">
        <f>IFERROR(VLOOKUP($B108,[1]март!$B:$F,4, ),0)</f>
        <v>0</v>
      </c>
      <c r="J108" s="13">
        <f>IFERROR(VLOOKUP($B108,[1]март!$B:$F,5, ),0)</f>
        <v>0</v>
      </c>
      <c r="K108" s="13">
        <f>IFERROR(VLOOKUP($B108,[1]апрель!$B:$F,4, ),0)</f>
        <v>0</v>
      </c>
      <c r="L108" s="13">
        <f>IFERROR(VLOOKUP($B108,[1]апрель!$B:$F,5, ),0)</f>
        <v>0</v>
      </c>
      <c r="M108" s="13">
        <f>IFERROR(VLOOKUP($B108,[1]май!$B:$F,4, ),0)</f>
        <v>0</v>
      </c>
      <c r="N108" s="13">
        <f>IFERROR(VLOOKUP($B108,[1]май!$B:$F,5, ),0)</f>
        <v>0</v>
      </c>
      <c r="O108" s="13">
        <f>IFERROR(VLOOKUP($B108,[1]июнь!$B:$F,4, ),0)</f>
        <v>0</v>
      </c>
      <c r="P108" s="13">
        <f>IFERROR(VLOOKUP($B108,[1]июнь!$B:$F,5, ),0)</f>
        <v>0</v>
      </c>
      <c r="Q108" s="13">
        <f>IFERROR(VLOOKUP($B108,[1]июль!$B:$F,4, ),0)</f>
        <v>0</v>
      </c>
      <c r="R108" s="13">
        <f>IFERROR(VLOOKUP($B108,[1]июль!$B:$F,5, ),0)</f>
        <v>0</v>
      </c>
      <c r="S108" s="13">
        <f>IFERROR(VLOOKUP($B108,[1]август!$B:$F,4, ),0)</f>
        <v>0</v>
      </c>
      <c r="T108" s="13">
        <f>IFERROR(VLOOKUP($B108,[1]август!$B:$F,5, ),0)</f>
        <v>0</v>
      </c>
      <c r="U108" s="13">
        <f>IFERROR(VLOOKUP($B108,[1]сентябрь!$B:$F,4, ),0)</f>
        <v>0</v>
      </c>
      <c r="V108" s="13">
        <f>IFERROR(VLOOKUP($B108,[1]сентябрь!$B:$F,5, ),0)</f>
        <v>0</v>
      </c>
      <c r="W108" s="13">
        <f>IFERROR(VLOOKUP($B108,[1]октябрь!$B:$F,4, ),0)</f>
        <v>0</v>
      </c>
      <c r="X108" s="13">
        <f>IFERROR(VLOOKUP($B108,[1]октябрь!$B:$F,5, ),0)</f>
        <v>0</v>
      </c>
      <c r="Y108" s="13">
        <f>IFERROR(VLOOKUP($B108,[1]ноябрь!$B:$F,4, ),0)</f>
        <v>0</v>
      </c>
      <c r="Z108" s="13">
        <f>IFERROR(VLOOKUP($B108,[1]ноябрь!$B:$F,5, ),0)</f>
        <v>0</v>
      </c>
      <c r="AA108" s="13">
        <f>IFERROR(VLOOKUP($B108,[1]декабрь!$B:$F,4, ),0)</f>
        <v>0</v>
      </c>
      <c r="AB108" s="13">
        <f>IFERROR(VLOOKUP($B108,[1]декабрь!$B:$F,5, ),0)</f>
        <v>0</v>
      </c>
    </row>
    <row r="109" spans="1:28" x14ac:dyDescent="0.25">
      <c r="A109" s="10" t="s">
        <v>126</v>
      </c>
      <c r="B109" s="11" t="s">
        <v>126</v>
      </c>
      <c r="C109" s="12">
        <f>IFERROR(VLOOKUP($B109,[1]январь!$B:$F,3, ),0)-IFERROR(VLOOKUP($B109,[1]январь!$B:$F,2, ),0)</f>
        <v>17397.990000000002</v>
      </c>
      <c r="D109" s="12">
        <f>Таблица3[[#This Row],[Столбец30]]+IFERROR(F109,0)+IFERROR(H109,0)+IFERROR(J109,0)+IFERROR(L109,0)+IFERROR(N109,0)+IFERROR(P109,0)+IFERROR(R109,0)+IFERROR(T109,0)+IFERROR(V109,0)+IFERROR(X109,0)+IFERROR(Z109,0)+IFERROR(AB109,0)-IFERROR(AA109,0)-IFERROR(Y109,0)-IFERROR(W109,0)-IFERROR(U109,0)-IFERROR(S109,0)-IFERROR(Q109,0)-IFERROR(O109,0)-IFERROR(M109,0)-IFERROR(K109,0)-IFERROR(I109,0)-IFERROR(G109,0)-IFERROR(E109,0)</f>
        <v>17397.990000000002</v>
      </c>
      <c r="E109" s="13">
        <f>IFERROR(VLOOKUP($B109,[1]январь!$B:$F,4, ),0)</f>
        <v>0</v>
      </c>
      <c r="F109" s="13">
        <f>IFERROR(VLOOKUP($B109,[1]январь!$B:$F,5, ),0)</f>
        <v>0</v>
      </c>
      <c r="G109" s="13">
        <f>IFERROR(VLOOKUP($B109,[1]февраль!$B:$F,4, ),0)</f>
        <v>0</v>
      </c>
      <c r="H109" s="13">
        <f>IFERROR(VLOOKUP($B109,[1]февраль!$B:$F,5, ),0)</f>
        <v>0</v>
      </c>
      <c r="I109" s="13">
        <f>IFERROR(VLOOKUP($B109,[1]март!$B:$F,4, ),0)</f>
        <v>0</v>
      </c>
      <c r="J109" s="13">
        <f>IFERROR(VLOOKUP($B109,[1]март!$B:$F,5, ),0)</f>
        <v>0</v>
      </c>
      <c r="K109" s="13">
        <f>IFERROR(VLOOKUP($B109,[1]апрель!$B:$F,4, ),0)</f>
        <v>0</v>
      </c>
      <c r="L109" s="13">
        <f>IFERROR(VLOOKUP($B109,[1]апрель!$B:$F,5, ),0)</f>
        <v>0</v>
      </c>
      <c r="M109" s="13">
        <f>IFERROR(VLOOKUP($B109,[1]май!$B:$F,4, ),0)</f>
        <v>0</v>
      </c>
      <c r="N109" s="13">
        <f>IFERROR(VLOOKUP($B109,[1]май!$B:$F,5, ),0)</f>
        <v>0</v>
      </c>
      <c r="O109" s="13">
        <f>IFERROR(VLOOKUP($B109,[1]июнь!$B:$F,4, ),0)</f>
        <v>0</v>
      </c>
      <c r="P109" s="13">
        <f>IFERROR(VLOOKUP($B109,[1]июнь!$B:$F,5, ),0)</f>
        <v>0</v>
      </c>
      <c r="Q109" s="13">
        <f>IFERROR(VLOOKUP($B109,[1]июль!$B:$F,4, ),0)</f>
        <v>0</v>
      </c>
      <c r="R109" s="13">
        <f>IFERROR(VLOOKUP($B109,[1]июль!$B:$F,5, ),0)</f>
        <v>0</v>
      </c>
      <c r="S109" s="13">
        <f>IFERROR(VLOOKUP($B109,[1]август!$B:$F,4, ),0)</f>
        <v>0</v>
      </c>
      <c r="T109" s="13">
        <f>IFERROR(VLOOKUP($B109,[1]август!$B:$F,5, ),0)</f>
        <v>0</v>
      </c>
      <c r="U109" s="13">
        <f>IFERROR(VLOOKUP($B109,[1]сентябрь!$B:$F,4, ),0)</f>
        <v>0</v>
      </c>
      <c r="V109" s="13">
        <f>IFERROR(VLOOKUP($B109,[1]сентябрь!$B:$F,5, ),0)</f>
        <v>0</v>
      </c>
      <c r="W109" s="13">
        <f>IFERROR(VLOOKUP($B109,[1]октябрь!$B:$F,4, ),0)</f>
        <v>0</v>
      </c>
      <c r="X109" s="13">
        <f>IFERROR(VLOOKUP($B109,[1]октябрь!$B:$F,5, ),0)</f>
        <v>0</v>
      </c>
      <c r="Y109" s="13">
        <f>IFERROR(VLOOKUP($B109,[1]ноябрь!$B:$F,4, ),0)</f>
        <v>0</v>
      </c>
      <c r="Z109" s="13">
        <f>IFERROR(VLOOKUP($B109,[1]ноябрь!$B:$F,5, ),0)</f>
        <v>0</v>
      </c>
      <c r="AA109" s="13">
        <f>IFERROR(VLOOKUP($B109,[1]декабрь!$B:$F,4, ),0)</f>
        <v>0</v>
      </c>
      <c r="AB109" s="13">
        <f>IFERROR(VLOOKUP($B109,[1]декабрь!$B:$F,5, ),0)</f>
        <v>0</v>
      </c>
    </row>
    <row r="110" spans="1:28" x14ac:dyDescent="0.25">
      <c r="A110" s="14" t="s">
        <v>127</v>
      </c>
      <c r="B110" s="11" t="s">
        <v>127</v>
      </c>
      <c r="C110" s="12">
        <f>IFERROR(VLOOKUP($B110,[1]январь!$B:$F,3, ),0)-IFERROR(VLOOKUP($B110,[1]январь!$B:$F,2, ),0)</f>
        <v>0</v>
      </c>
      <c r="D110" s="12">
        <f>Таблица3[[#This Row],[Столбец30]]+IFERROR(F110,0)+IFERROR(H110,0)+IFERROR(J110,0)+IFERROR(L110,0)+IFERROR(N110,0)+IFERROR(P110,0)+IFERROR(R110,0)+IFERROR(T110,0)+IFERROR(V110,0)+IFERROR(X110,0)+IFERROR(Z110,0)+IFERROR(AB110,0)-IFERROR(AA110,0)-IFERROR(Y110,0)-IFERROR(W110,0)-IFERROR(U110,0)-IFERROR(S110,0)-IFERROR(Q110,0)-IFERROR(O110,0)-IFERROR(M110,0)-IFERROR(K110,0)-IFERROR(I110,0)-IFERROR(G110,0)-IFERROR(E110,0)</f>
        <v>0</v>
      </c>
      <c r="E110" s="13">
        <f>IFERROR(VLOOKUP($B110,[1]январь!$B:$F,4, ),0)</f>
        <v>0</v>
      </c>
      <c r="F110" s="13">
        <f>IFERROR(VLOOKUP($B110,[1]январь!$B:$F,5, ),0)</f>
        <v>0</v>
      </c>
      <c r="G110" s="13">
        <f>IFERROR(VLOOKUP($B110,[1]февраль!$B:$F,4, ),0)</f>
        <v>0</v>
      </c>
      <c r="H110" s="13">
        <f>IFERROR(VLOOKUP($B110,[1]февраль!$B:$F,5, ),0)</f>
        <v>0</v>
      </c>
      <c r="I110" s="13">
        <f>IFERROR(VLOOKUP($B110,[1]март!$B:$F,4, ),0)</f>
        <v>0</v>
      </c>
      <c r="J110" s="13">
        <f>IFERROR(VLOOKUP($B110,[1]март!$B:$F,5, ),0)</f>
        <v>0</v>
      </c>
      <c r="K110" s="13">
        <f>IFERROR(VLOOKUP($B110,[1]апрель!$B:$F,4, ),0)</f>
        <v>0</v>
      </c>
      <c r="L110" s="13">
        <f>IFERROR(VLOOKUP($B110,[1]апрель!$B:$F,5, ),0)</f>
        <v>0</v>
      </c>
      <c r="M110" s="13">
        <f>IFERROR(VLOOKUP($B110,[1]май!$B:$F,4, ),0)</f>
        <v>0</v>
      </c>
      <c r="N110" s="13">
        <f>IFERROR(VLOOKUP($B110,[1]май!$B:$F,5, ),0)</f>
        <v>0</v>
      </c>
      <c r="O110" s="13">
        <f>IFERROR(VLOOKUP($B110,[1]июнь!$B:$F,4, ),0)</f>
        <v>0</v>
      </c>
      <c r="P110" s="13">
        <f>IFERROR(VLOOKUP($B110,[1]июнь!$B:$F,5, ),0)</f>
        <v>0</v>
      </c>
      <c r="Q110" s="13">
        <f>IFERROR(VLOOKUP($B110,[1]июль!$B:$F,4, ),0)</f>
        <v>0</v>
      </c>
      <c r="R110" s="13">
        <f>IFERROR(VLOOKUP($B110,[1]июль!$B:$F,5, ),0)</f>
        <v>0</v>
      </c>
      <c r="S110" s="13">
        <f>IFERROR(VLOOKUP($B110,[1]август!$B:$F,4, ),0)</f>
        <v>0</v>
      </c>
      <c r="T110" s="13">
        <f>IFERROR(VLOOKUP($B110,[1]август!$B:$F,5, ),0)</f>
        <v>0</v>
      </c>
      <c r="U110" s="13">
        <f>IFERROR(VLOOKUP($B110,[1]сентябрь!$B:$F,4, ),0)</f>
        <v>0</v>
      </c>
      <c r="V110" s="13">
        <f>IFERROR(VLOOKUP($B110,[1]сентябрь!$B:$F,5, ),0)</f>
        <v>0</v>
      </c>
      <c r="W110" s="13">
        <f>IFERROR(VLOOKUP($B110,[1]октябрь!$B:$F,4, ),0)</f>
        <v>0</v>
      </c>
      <c r="X110" s="13">
        <f>IFERROR(VLOOKUP($B110,[1]октябрь!$B:$F,5, ),0)</f>
        <v>0</v>
      </c>
      <c r="Y110" s="13">
        <f>IFERROR(VLOOKUP($B110,[1]ноябрь!$B:$F,4, ),0)</f>
        <v>0</v>
      </c>
      <c r="Z110" s="13">
        <f>IFERROR(VLOOKUP($B110,[1]ноябрь!$B:$F,5, ),0)</f>
        <v>0</v>
      </c>
      <c r="AA110" s="13">
        <f>IFERROR(VLOOKUP($B110,[1]декабрь!$B:$F,4, ),0)</f>
        <v>0</v>
      </c>
      <c r="AB110" s="13">
        <f>IFERROR(VLOOKUP($B110,[1]декабрь!$B:$F,5, ),0)</f>
        <v>0</v>
      </c>
    </row>
    <row r="111" spans="1:28" x14ac:dyDescent="0.25">
      <c r="A111" s="10" t="s">
        <v>128</v>
      </c>
      <c r="B111" s="11" t="s">
        <v>128</v>
      </c>
      <c r="C111" s="12">
        <f>IFERROR(VLOOKUP($B111,[1]январь!$B:$F,3, ),0)-IFERROR(VLOOKUP($B111,[1]январь!$B:$F,2, ),0)</f>
        <v>0</v>
      </c>
      <c r="D111" s="12">
        <f>Таблица3[[#This Row],[Столбец30]]+IFERROR(F111,0)+IFERROR(H111,0)+IFERROR(J111,0)+IFERROR(L111,0)+IFERROR(N111,0)+IFERROR(P111,0)+IFERROR(R111,0)+IFERROR(T111,0)+IFERROR(V111,0)+IFERROR(X111,0)+IFERROR(Z111,0)+IFERROR(AB111,0)-IFERROR(AA111,0)-IFERROR(Y111,0)-IFERROR(W111,0)-IFERROR(U111,0)-IFERROR(S111,0)-IFERROR(Q111,0)-IFERROR(O111,0)-IFERROR(M111,0)-IFERROR(K111,0)-IFERROR(I111,0)-IFERROR(G111,0)-IFERROR(E111,0)</f>
        <v>0</v>
      </c>
      <c r="E111" s="13">
        <f>IFERROR(VLOOKUP($B111,[1]январь!$B:$F,4, ),0)</f>
        <v>0</v>
      </c>
      <c r="F111" s="13">
        <f>IFERROR(VLOOKUP($B111,[1]январь!$B:$F,5, ),0)</f>
        <v>0</v>
      </c>
      <c r="G111" s="13">
        <f>IFERROR(VLOOKUP($B111,[1]февраль!$B:$F,4, ),0)</f>
        <v>0</v>
      </c>
      <c r="H111" s="13">
        <f>IFERROR(VLOOKUP($B111,[1]февраль!$B:$F,5, ),0)</f>
        <v>0</v>
      </c>
      <c r="I111" s="13">
        <f>IFERROR(VLOOKUP($B111,[1]март!$B:$F,4, ),0)</f>
        <v>0</v>
      </c>
      <c r="J111" s="13">
        <f>IFERROR(VLOOKUP($B111,[1]март!$B:$F,5, ),0)</f>
        <v>0</v>
      </c>
      <c r="K111" s="13">
        <f>IFERROR(VLOOKUP($B111,[1]апрель!$B:$F,4, ),0)</f>
        <v>0</v>
      </c>
      <c r="L111" s="13">
        <f>IFERROR(VLOOKUP($B111,[1]апрель!$B:$F,5, ),0)</f>
        <v>0</v>
      </c>
      <c r="M111" s="13">
        <f>IFERROR(VLOOKUP($B111,[1]май!$B:$F,4, ),0)</f>
        <v>0</v>
      </c>
      <c r="N111" s="13">
        <f>IFERROR(VLOOKUP($B111,[1]май!$B:$F,5, ),0)</f>
        <v>0</v>
      </c>
      <c r="O111" s="13">
        <f>IFERROR(VLOOKUP($B111,[1]июнь!$B:$F,4, ),0)</f>
        <v>0</v>
      </c>
      <c r="P111" s="13">
        <f>IFERROR(VLOOKUP($B111,[1]июнь!$B:$F,5, ),0)</f>
        <v>0</v>
      </c>
      <c r="Q111" s="13">
        <f>IFERROR(VLOOKUP($B111,[1]июль!$B:$F,4, ),0)</f>
        <v>0</v>
      </c>
      <c r="R111" s="13">
        <f>IFERROR(VLOOKUP($B111,[1]июль!$B:$F,5, ),0)</f>
        <v>0</v>
      </c>
      <c r="S111" s="13">
        <f>IFERROR(VLOOKUP($B111,[1]август!$B:$F,4, ),0)</f>
        <v>0</v>
      </c>
      <c r="T111" s="13">
        <f>IFERROR(VLOOKUP($B111,[1]август!$B:$F,5, ),0)</f>
        <v>0</v>
      </c>
      <c r="U111" s="13">
        <f>IFERROR(VLOOKUP($B111,[1]сентябрь!$B:$F,4, ),0)</f>
        <v>0</v>
      </c>
      <c r="V111" s="13">
        <f>IFERROR(VLOOKUP($B111,[1]сентябрь!$B:$F,5, ),0)</f>
        <v>0</v>
      </c>
      <c r="W111" s="13">
        <f>IFERROR(VLOOKUP($B111,[1]октябрь!$B:$F,4, ),0)</f>
        <v>0</v>
      </c>
      <c r="X111" s="13">
        <f>IFERROR(VLOOKUP($B111,[1]октябрь!$B:$F,5, ),0)</f>
        <v>0</v>
      </c>
      <c r="Y111" s="13">
        <f>IFERROR(VLOOKUP($B111,[1]ноябрь!$B:$F,4, ),0)</f>
        <v>0</v>
      </c>
      <c r="Z111" s="13">
        <f>IFERROR(VLOOKUP($B111,[1]ноябрь!$B:$F,5, ),0)</f>
        <v>0</v>
      </c>
      <c r="AA111" s="13">
        <f>IFERROR(VLOOKUP($B111,[1]декабрь!$B:$F,4, ),0)</f>
        <v>0</v>
      </c>
      <c r="AB111" s="13">
        <f>IFERROR(VLOOKUP($B111,[1]декабрь!$B:$F,5, ),0)</f>
        <v>0</v>
      </c>
    </row>
    <row r="112" spans="1:28" x14ac:dyDescent="0.25">
      <c r="A112" s="14" t="s">
        <v>129</v>
      </c>
      <c r="B112" s="11" t="s">
        <v>129</v>
      </c>
      <c r="C112" s="12">
        <f>IFERROR(VLOOKUP($B112,[1]январь!$B:$F,3, ),0)-IFERROR(VLOOKUP($B112,[1]январь!$B:$F,2, ),0)</f>
        <v>-3903.88</v>
      </c>
      <c r="D112" s="12">
        <f>Таблица3[[#This Row],[Столбец30]]+IFERROR(F112,0)+IFERROR(H112,0)+IFERROR(J112,0)+IFERROR(L112,0)+IFERROR(N112,0)+IFERROR(P112,0)+IFERROR(R112,0)+IFERROR(T112,0)+IFERROR(V112,0)+IFERROR(X112,0)+IFERROR(Z112,0)+IFERROR(AB112,0)-IFERROR(AA112,0)-IFERROR(Y112,0)-IFERROR(W112,0)-IFERROR(U112,0)-IFERROR(S112,0)-IFERROR(Q112,0)-IFERROR(O112,0)-IFERROR(M112,0)-IFERROR(K112,0)-IFERROR(I112,0)-IFERROR(G112,0)-IFERROR(E112,0)</f>
        <v>-3903.88</v>
      </c>
      <c r="E112" s="13">
        <f>IFERROR(VLOOKUP($B112,[1]январь!$B:$F,4, ),0)</f>
        <v>0</v>
      </c>
      <c r="F112" s="13">
        <f>IFERROR(VLOOKUP($B112,[1]январь!$B:$F,5, ),0)</f>
        <v>0</v>
      </c>
      <c r="G112" s="13">
        <f>IFERROR(VLOOKUP($B112,[1]февраль!$B:$F,4, ),0)</f>
        <v>0</v>
      </c>
      <c r="H112" s="13">
        <f>IFERROR(VLOOKUP($B112,[1]февраль!$B:$F,5, ),0)</f>
        <v>0</v>
      </c>
      <c r="I112" s="13">
        <f>IFERROR(VLOOKUP($B112,[1]март!$B:$F,4, ),0)</f>
        <v>0</v>
      </c>
      <c r="J112" s="13">
        <f>IFERROR(VLOOKUP($B112,[1]март!$B:$F,5, ),0)</f>
        <v>0</v>
      </c>
      <c r="K112" s="13">
        <f>IFERROR(VLOOKUP($B112,[1]апрель!$B:$F,4, ),0)</f>
        <v>0</v>
      </c>
      <c r="L112" s="13">
        <f>IFERROR(VLOOKUP($B112,[1]апрель!$B:$F,5, ),0)</f>
        <v>0</v>
      </c>
      <c r="M112" s="13">
        <f>IFERROR(VLOOKUP($B112,[1]май!$B:$F,4, ),0)</f>
        <v>0</v>
      </c>
      <c r="N112" s="13">
        <f>IFERROR(VLOOKUP($B112,[1]май!$B:$F,5, ),0)</f>
        <v>0</v>
      </c>
      <c r="O112" s="13">
        <f>IFERROR(VLOOKUP($B112,[1]июнь!$B:$F,4, ),0)</f>
        <v>0</v>
      </c>
      <c r="P112" s="13">
        <f>IFERROR(VLOOKUP($B112,[1]июнь!$B:$F,5, ),0)</f>
        <v>0</v>
      </c>
      <c r="Q112" s="13">
        <f>IFERROR(VLOOKUP($B112,[1]июль!$B:$F,4, ),0)</f>
        <v>0</v>
      </c>
      <c r="R112" s="13">
        <f>IFERROR(VLOOKUP($B112,[1]июль!$B:$F,5, ),0)</f>
        <v>0</v>
      </c>
      <c r="S112" s="13">
        <f>IFERROR(VLOOKUP($B112,[1]август!$B:$F,4, ),0)</f>
        <v>0</v>
      </c>
      <c r="T112" s="13">
        <f>IFERROR(VLOOKUP($B112,[1]август!$B:$F,5, ),0)</f>
        <v>0</v>
      </c>
      <c r="U112" s="13">
        <f>IFERROR(VLOOKUP($B112,[1]сентябрь!$B:$F,4, ),0)</f>
        <v>0</v>
      </c>
      <c r="V112" s="13">
        <f>IFERROR(VLOOKUP($B112,[1]сентябрь!$B:$F,5, ),0)</f>
        <v>0</v>
      </c>
      <c r="W112" s="13">
        <f>IFERROR(VLOOKUP($B112,[1]октябрь!$B:$F,4, ),0)</f>
        <v>0</v>
      </c>
      <c r="X112" s="13">
        <f>IFERROR(VLOOKUP($B112,[1]октябрь!$B:$F,5, ),0)</f>
        <v>0</v>
      </c>
      <c r="Y112" s="13">
        <f>IFERROR(VLOOKUP($B112,[1]ноябрь!$B:$F,4, ),0)</f>
        <v>0</v>
      </c>
      <c r="Z112" s="13">
        <f>IFERROR(VLOOKUP($B112,[1]ноябрь!$B:$F,5, ),0)</f>
        <v>0</v>
      </c>
      <c r="AA112" s="13">
        <f>IFERROR(VLOOKUP($B112,[1]декабрь!$B:$F,4, ),0)</f>
        <v>0</v>
      </c>
      <c r="AB112" s="13">
        <f>IFERROR(VLOOKUP($B112,[1]декабрь!$B:$F,5, ),0)</f>
        <v>0</v>
      </c>
    </row>
    <row r="113" spans="1:28" x14ac:dyDescent="0.25">
      <c r="A113" s="10" t="s">
        <v>130</v>
      </c>
      <c r="B113" s="11" t="s">
        <v>130</v>
      </c>
      <c r="C113" s="12">
        <f>IFERROR(VLOOKUP($B113,[1]январь!$B:$F,3, ),0)-IFERROR(VLOOKUP($B113,[1]январь!$B:$F,2, ),0)</f>
        <v>-2274.23</v>
      </c>
      <c r="D113" s="12">
        <f>Таблица3[[#This Row],[Столбец30]]+IFERROR(F113,0)+IFERROR(H113,0)+IFERROR(J113,0)+IFERROR(L113,0)+IFERROR(N113,0)+IFERROR(P113,0)+IFERROR(R113,0)+IFERROR(T113,0)+IFERROR(V113,0)+IFERROR(X113,0)+IFERROR(Z113,0)+IFERROR(AB113,0)-IFERROR(AA113,0)-IFERROR(Y113,0)-IFERROR(W113,0)-IFERROR(U113,0)-IFERROR(S113,0)-IFERROR(Q113,0)-IFERROR(O113,0)-IFERROR(M113,0)-IFERROR(K113,0)-IFERROR(I113,0)-IFERROR(G113,0)-IFERROR(E113,0)</f>
        <v>-2274.23</v>
      </c>
      <c r="E113" s="13">
        <f>IFERROR(VLOOKUP($B113,[1]январь!$B:$F,4, ),0)</f>
        <v>0</v>
      </c>
      <c r="F113" s="13">
        <f>IFERROR(VLOOKUP($B113,[1]январь!$B:$F,5, ),0)</f>
        <v>0</v>
      </c>
      <c r="G113" s="13">
        <f>IFERROR(VLOOKUP($B113,[1]февраль!$B:$F,4, ),0)</f>
        <v>0</v>
      </c>
      <c r="H113" s="13">
        <f>IFERROR(VLOOKUP($B113,[1]февраль!$B:$F,5, ),0)</f>
        <v>0</v>
      </c>
      <c r="I113" s="13">
        <f>IFERROR(VLOOKUP($B113,[1]март!$B:$F,4, ),0)</f>
        <v>0</v>
      </c>
      <c r="J113" s="13">
        <f>IFERROR(VLOOKUP($B113,[1]март!$B:$F,5, ),0)</f>
        <v>0</v>
      </c>
      <c r="K113" s="13">
        <f>IFERROR(VLOOKUP($B113,[1]апрель!$B:$F,4, ),0)</f>
        <v>0</v>
      </c>
      <c r="L113" s="13">
        <f>IFERROR(VLOOKUP($B113,[1]апрель!$B:$F,5, ),0)</f>
        <v>0</v>
      </c>
      <c r="M113" s="13">
        <f>IFERROR(VLOOKUP($B113,[1]май!$B:$F,4, ),0)</f>
        <v>0</v>
      </c>
      <c r="N113" s="13">
        <f>IFERROR(VLOOKUP($B113,[1]май!$B:$F,5, ),0)</f>
        <v>0</v>
      </c>
      <c r="O113" s="13">
        <f>IFERROR(VLOOKUP($B113,[1]июнь!$B:$F,4, ),0)</f>
        <v>0</v>
      </c>
      <c r="P113" s="13">
        <f>IFERROR(VLOOKUP($B113,[1]июнь!$B:$F,5, ),0)</f>
        <v>0</v>
      </c>
      <c r="Q113" s="13">
        <f>IFERROR(VLOOKUP($B113,[1]июль!$B:$F,4, ),0)</f>
        <v>0</v>
      </c>
      <c r="R113" s="13">
        <f>IFERROR(VLOOKUP($B113,[1]июль!$B:$F,5, ),0)</f>
        <v>0</v>
      </c>
      <c r="S113" s="13">
        <f>IFERROR(VLOOKUP($B113,[1]август!$B:$F,4, ),0)</f>
        <v>0</v>
      </c>
      <c r="T113" s="13">
        <f>IFERROR(VLOOKUP($B113,[1]август!$B:$F,5, ),0)</f>
        <v>0</v>
      </c>
      <c r="U113" s="13">
        <f>IFERROR(VLOOKUP($B113,[1]сентябрь!$B:$F,4, ),0)</f>
        <v>0</v>
      </c>
      <c r="V113" s="13">
        <f>IFERROR(VLOOKUP($B113,[1]сентябрь!$B:$F,5, ),0)</f>
        <v>0</v>
      </c>
      <c r="W113" s="13">
        <f>IFERROR(VLOOKUP($B113,[1]октябрь!$B:$F,4, ),0)</f>
        <v>0</v>
      </c>
      <c r="X113" s="13">
        <f>IFERROR(VLOOKUP($B113,[1]октябрь!$B:$F,5, ),0)</f>
        <v>0</v>
      </c>
      <c r="Y113" s="13">
        <f>IFERROR(VLOOKUP($B113,[1]ноябрь!$B:$F,4, ),0)</f>
        <v>0</v>
      </c>
      <c r="Z113" s="13">
        <f>IFERROR(VLOOKUP($B113,[1]ноябрь!$B:$F,5, ),0)</f>
        <v>0</v>
      </c>
      <c r="AA113" s="13">
        <f>IFERROR(VLOOKUP($B113,[1]декабрь!$B:$F,4, ),0)</f>
        <v>0</v>
      </c>
      <c r="AB113" s="13">
        <f>IFERROR(VLOOKUP($B113,[1]декабрь!$B:$F,5, ),0)</f>
        <v>0</v>
      </c>
    </row>
    <row r="114" spans="1:28" x14ac:dyDescent="0.25">
      <c r="A114" s="14" t="s">
        <v>131</v>
      </c>
      <c r="B114" s="11" t="s">
        <v>131</v>
      </c>
      <c r="C114" s="12">
        <f>IFERROR(VLOOKUP($B114,[1]январь!$B:$F,3, ),0)-IFERROR(VLOOKUP($B114,[1]январь!$B:$F,2, ),0)</f>
        <v>4906.04</v>
      </c>
      <c r="D114" s="12">
        <f>Таблица3[[#This Row],[Столбец30]]+IFERROR(F114,0)+IFERROR(H114,0)+IFERROR(J114,0)+IFERROR(L114,0)+IFERROR(N114,0)+IFERROR(P114,0)+IFERROR(R114,0)+IFERROR(T114,0)+IFERROR(V114,0)+IFERROR(X114,0)+IFERROR(Z114,0)+IFERROR(AB114,0)-IFERROR(AA114,0)-IFERROR(Y114,0)-IFERROR(W114,0)-IFERROR(U114,0)-IFERROR(S114,0)-IFERROR(Q114,0)-IFERROR(O114,0)-IFERROR(M114,0)-IFERROR(K114,0)-IFERROR(I114,0)-IFERROR(G114,0)-IFERROR(E114,0)</f>
        <v>4906.04</v>
      </c>
      <c r="E114" s="13">
        <f>IFERROR(VLOOKUP($B114,[1]январь!$B:$F,4, ),0)</f>
        <v>0</v>
      </c>
      <c r="F114" s="13">
        <f>IFERROR(VLOOKUP($B114,[1]январь!$B:$F,5, ),0)</f>
        <v>0</v>
      </c>
      <c r="G114" s="13">
        <f>IFERROR(VLOOKUP($B114,[1]февраль!$B:$F,4, ),0)</f>
        <v>0</v>
      </c>
      <c r="H114" s="13">
        <f>IFERROR(VLOOKUP($B114,[1]февраль!$B:$F,5, ),0)</f>
        <v>0</v>
      </c>
      <c r="I114" s="13">
        <f>IFERROR(VLOOKUP($B114,[1]март!$B:$F,4, ),0)</f>
        <v>0</v>
      </c>
      <c r="J114" s="13">
        <f>IFERROR(VLOOKUP($B114,[1]март!$B:$F,5, ),0)</f>
        <v>0</v>
      </c>
      <c r="K114" s="13">
        <f>IFERROR(VLOOKUP($B114,[1]апрель!$B:$F,4, ),0)</f>
        <v>0</v>
      </c>
      <c r="L114" s="13">
        <f>IFERROR(VLOOKUP($B114,[1]апрель!$B:$F,5, ),0)</f>
        <v>0</v>
      </c>
      <c r="M114" s="13">
        <f>IFERROR(VLOOKUP($B114,[1]май!$B:$F,4, ),0)</f>
        <v>0</v>
      </c>
      <c r="N114" s="13">
        <f>IFERROR(VLOOKUP($B114,[1]май!$B:$F,5, ),0)</f>
        <v>0</v>
      </c>
      <c r="O114" s="13">
        <f>IFERROR(VLOOKUP($B114,[1]июнь!$B:$F,4, ),0)</f>
        <v>0</v>
      </c>
      <c r="P114" s="13">
        <f>IFERROR(VLOOKUP($B114,[1]июнь!$B:$F,5, ),0)</f>
        <v>0</v>
      </c>
      <c r="Q114" s="13">
        <f>IFERROR(VLOOKUP($B114,[1]июль!$B:$F,4, ),0)</f>
        <v>0</v>
      </c>
      <c r="R114" s="13">
        <f>IFERROR(VLOOKUP($B114,[1]июль!$B:$F,5, ),0)</f>
        <v>0</v>
      </c>
      <c r="S114" s="13">
        <f>IFERROR(VLOOKUP($B114,[1]август!$B:$F,4, ),0)</f>
        <v>0</v>
      </c>
      <c r="T114" s="13">
        <f>IFERROR(VLOOKUP($B114,[1]август!$B:$F,5, ),0)</f>
        <v>0</v>
      </c>
      <c r="U114" s="13">
        <f>IFERROR(VLOOKUP($B114,[1]сентябрь!$B:$F,4, ),0)</f>
        <v>0</v>
      </c>
      <c r="V114" s="13">
        <f>IFERROR(VLOOKUP($B114,[1]сентябрь!$B:$F,5, ),0)</f>
        <v>0</v>
      </c>
      <c r="W114" s="13">
        <f>IFERROR(VLOOKUP($B114,[1]октябрь!$B:$F,4, ),0)</f>
        <v>0</v>
      </c>
      <c r="X114" s="13">
        <f>IFERROR(VLOOKUP($B114,[1]октябрь!$B:$F,5, ),0)</f>
        <v>0</v>
      </c>
      <c r="Y114" s="13">
        <f>IFERROR(VLOOKUP($B114,[1]ноябрь!$B:$F,4, ),0)</f>
        <v>0</v>
      </c>
      <c r="Z114" s="13">
        <f>IFERROR(VLOOKUP($B114,[1]ноябрь!$B:$F,5, ),0)</f>
        <v>0</v>
      </c>
      <c r="AA114" s="13">
        <f>IFERROR(VLOOKUP($B114,[1]декабрь!$B:$F,4, ),0)</f>
        <v>0</v>
      </c>
      <c r="AB114" s="13">
        <f>IFERROR(VLOOKUP($B114,[1]декабрь!$B:$F,5, ),0)</f>
        <v>0</v>
      </c>
    </row>
    <row r="115" spans="1:28" x14ac:dyDescent="0.25">
      <c r="A115" s="10" t="s">
        <v>132</v>
      </c>
      <c r="B115" s="11" t="s">
        <v>132</v>
      </c>
      <c r="C115" s="12">
        <f>IFERROR(VLOOKUP($B115,[1]январь!$B:$F,3, ),0)-IFERROR(VLOOKUP($B115,[1]январь!$B:$F,2, ),0)</f>
        <v>0</v>
      </c>
      <c r="D115" s="12">
        <f>Таблица3[[#This Row],[Столбец30]]+IFERROR(F115,0)+IFERROR(H115,0)+IFERROR(J115,0)+IFERROR(L115,0)+IFERROR(N115,0)+IFERROR(P115,0)+IFERROR(R115,0)+IFERROR(T115,0)+IFERROR(V115,0)+IFERROR(X115,0)+IFERROR(Z115,0)+IFERROR(AB115,0)-IFERROR(AA115,0)-IFERROR(Y115,0)-IFERROR(W115,0)-IFERROR(U115,0)-IFERROR(S115,0)-IFERROR(Q115,0)-IFERROR(O115,0)-IFERROR(M115,0)-IFERROR(K115,0)-IFERROR(I115,0)-IFERROR(G115,0)-IFERROR(E115,0)</f>
        <v>0</v>
      </c>
      <c r="E115" s="13">
        <f>IFERROR(VLOOKUP($B115,[1]январь!$B:$F,4, ),0)</f>
        <v>0</v>
      </c>
      <c r="F115" s="13">
        <f>IFERROR(VLOOKUP($B115,[1]январь!$B:$F,5, ),0)</f>
        <v>0</v>
      </c>
      <c r="G115" s="13">
        <f>IFERROR(VLOOKUP($B115,[1]февраль!$B:$F,4, ),0)</f>
        <v>0</v>
      </c>
      <c r="H115" s="13">
        <f>IFERROR(VLOOKUP($B115,[1]февраль!$B:$F,5, ),0)</f>
        <v>0</v>
      </c>
      <c r="I115" s="13">
        <f>IFERROR(VLOOKUP($B115,[1]март!$B:$F,4, ),0)</f>
        <v>0</v>
      </c>
      <c r="J115" s="13">
        <f>IFERROR(VLOOKUP($B115,[1]март!$B:$F,5, ),0)</f>
        <v>0</v>
      </c>
      <c r="K115" s="13">
        <f>IFERROR(VLOOKUP($B115,[1]апрель!$B:$F,4, ),0)</f>
        <v>0</v>
      </c>
      <c r="L115" s="13">
        <f>IFERROR(VLOOKUP($B115,[1]апрель!$B:$F,5, ),0)</f>
        <v>0</v>
      </c>
      <c r="M115" s="13">
        <f>IFERROR(VLOOKUP($B115,[1]май!$B:$F,4, ),0)</f>
        <v>0</v>
      </c>
      <c r="N115" s="13">
        <f>IFERROR(VLOOKUP($B115,[1]май!$B:$F,5, ),0)</f>
        <v>0</v>
      </c>
      <c r="O115" s="13">
        <f>IFERROR(VLOOKUP($B115,[1]июнь!$B:$F,4, ),0)</f>
        <v>0</v>
      </c>
      <c r="P115" s="13">
        <f>IFERROR(VLOOKUP($B115,[1]июнь!$B:$F,5, ),0)</f>
        <v>0</v>
      </c>
      <c r="Q115" s="13">
        <f>IFERROR(VLOOKUP($B115,[1]июль!$B:$F,4, ),0)</f>
        <v>0</v>
      </c>
      <c r="R115" s="13">
        <f>IFERROR(VLOOKUP($B115,[1]июль!$B:$F,5, ),0)</f>
        <v>0</v>
      </c>
      <c r="S115" s="13">
        <f>IFERROR(VLOOKUP($B115,[1]август!$B:$F,4, ),0)</f>
        <v>0</v>
      </c>
      <c r="T115" s="13">
        <f>IFERROR(VLOOKUP($B115,[1]август!$B:$F,5, ),0)</f>
        <v>0</v>
      </c>
      <c r="U115" s="13">
        <f>IFERROR(VLOOKUP($B115,[1]сентябрь!$B:$F,4, ),0)</f>
        <v>0</v>
      </c>
      <c r="V115" s="13">
        <f>IFERROR(VLOOKUP($B115,[1]сентябрь!$B:$F,5, ),0)</f>
        <v>0</v>
      </c>
      <c r="W115" s="13">
        <f>IFERROR(VLOOKUP($B115,[1]октябрь!$B:$F,4, ),0)</f>
        <v>0</v>
      </c>
      <c r="X115" s="13">
        <f>IFERROR(VLOOKUP($B115,[1]октябрь!$B:$F,5, ),0)</f>
        <v>0</v>
      </c>
      <c r="Y115" s="13">
        <f>IFERROR(VLOOKUP($B115,[1]ноябрь!$B:$F,4, ),0)</f>
        <v>0</v>
      </c>
      <c r="Z115" s="13">
        <f>IFERROR(VLOOKUP($B115,[1]ноябрь!$B:$F,5, ),0)</f>
        <v>0</v>
      </c>
      <c r="AA115" s="13">
        <f>IFERROR(VLOOKUP($B115,[1]декабрь!$B:$F,4, ),0)</f>
        <v>0</v>
      </c>
      <c r="AB115" s="13">
        <f>IFERROR(VLOOKUP($B115,[1]декабрь!$B:$F,5, ),0)</f>
        <v>0</v>
      </c>
    </row>
    <row r="116" spans="1:28" x14ac:dyDescent="0.25">
      <c r="A116" s="14" t="s">
        <v>133</v>
      </c>
      <c r="B116" s="11" t="s">
        <v>133</v>
      </c>
      <c r="C116" s="12">
        <f>IFERROR(VLOOKUP($B116,[1]январь!$B:$F,3, ),0)-IFERROR(VLOOKUP($B116,[1]январь!$B:$F,2, ),0)</f>
        <v>-8054.09</v>
      </c>
      <c r="D116" s="12">
        <f>Таблица3[[#This Row],[Столбец30]]+IFERROR(F116,0)+IFERROR(H116,0)+IFERROR(J116,0)+IFERROR(L116,0)+IFERROR(N116,0)+IFERROR(P116,0)+IFERROR(R116,0)+IFERROR(T116,0)+IFERROR(V116,0)+IFERROR(X116,0)+IFERROR(Z116,0)+IFERROR(AB116,0)-IFERROR(AA116,0)-IFERROR(Y116,0)-IFERROR(W116,0)-IFERROR(U116,0)-IFERROR(S116,0)-IFERROR(Q116,0)-IFERROR(O116,0)-IFERROR(M116,0)-IFERROR(K116,0)-IFERROR(I116,0)-IFERROR(G116,0)-IFERROR(E116,0)</f>
        <v>-5754.09</v>
      </c>
      <c r="E116" s="13">
        <f>IFERROR(VLOOKUP($B116,[1]январь!$B:$F,4, ),0)</f>
        <v>0</v>
      </c>
      <c r="F116" s="13">
        <f>IFERROR(VLOOKUP($B116,[1]январь!$B:$F,5, ),0)</f>
        <v>2300</v>
      </c>
      <c r="G116" s="13">
        <f>IFERROR(VLOOKUP($B116,[1]февраль!$B:$F,4, ),0)</f>
        <v>0</v>
      </c>
      <c r="H116" s="13">
        <f>IFERROR(VLOOKUP($B116,[1]февраль!$B:$F,5, ),0)</f>
        <v>0</v>
      </c>
      <c r="I116" s="13">
        <f>IFERROR(VLOOKUP($B116,[1]март!$B:$F,4, ),0)</f>
        <v>0</v>
      </c>
      <c r="J116" s="13">
        <f>IFERROR(VLOOKUP($B116,[1]март!$B:$F,5, ),0)</f>
        <v>0</v>
      </c>
      <c r="K116" s="13">
        <f>IFERROR(VLOOKUP($B116,[1]апрель!$B:$F,4, ),0)</f>
        <v>0</v>
      </c>
      <c r="L116" s="13">
        <f>IFERROR(VLOOKUP($B116,[1]апрель!$B:$F,5, ),0)</f>
        <v>0</v>
      </c>
      <c r="M116" s="13">
        <f>IFERROR(VLOOKUP($B116,[1]май!$B:$F,4, ),0)</f>
        <v>0</v>
      </c>
      <c r="N116" s="13">
        <f>IFERROR(VLOOKUP($B116,[1]май!$B:$F,5, ),0)</f>
        <v>0</v>
      </c>
      <c r="O116" s="13">
        <f>IFERROR(VLOOKUP($B116,[1]июнь!$B:$F,4, ),0)</f>
        <v>0</v>
      </c>
      <c r="P116" s="13">
        <f>IFERROR(VLOOKUP($B116,[1]июнь!$B:$F,5, ),0)</f>
        <v>0</v>
      </c>
      <c r="Q116" s="13">
        <f>IFERROR(VLOOKUP($B116,[1]июль!$B:$F,4, ),0)</f>
        <v>0</v>
      </c>
      <c r="R116" s="13">
        <f>IFERROR(VLOOKUP($B116,[1]июль!$B:$F,5, ),0)</f>
        <v>0</v>
      </c>
      <c r="S116" s="13">
        <f>IFERROR(VLOOKUP($B116,[1]август!$B:$F,4, ),0)</f>
        <v>0</v>
      </c>
      <c r="T116" s="13">
        <f>IFERROR(VLOOKUP($B116,[1]август!$B:$F,5, ),0)</f>
        <v>0</v>
      </c>
      <c r="U116" s="13">
        <f>IFERROR(VLOOKUP($B116,[1]сентябрь!$B:$F,4, ),0)</f>
        <v>0</v>
      </c>
      <c r="V116" s="13">
        <f>IFERROR(VLOOKUP($B116,[1]сентябрь!$B:$F,5, ),0)</f>
        <v>0</v>
      </c>
      <c r="W116" s="13">
        <f>IFERROR(VLOOKUP($B116,[1]октябрь!$B:$F,4, ),0)</f>
        <v>0</v>
      </c>
      <c r="X116" s="13">
        <f>IFERROR(VLOOKUP($B116,[1]октябрь!$B:$F,5, ),0)</f>
        <v>0</v>
      </c>
      <c r="Y116" s="13">
        <f>IFERROR(VLOOKUP($B116,[1]ноябрь!$B:$F,4, ),0)</f>
        <v>0</v>
      </c>
      <c r="Z116" s="13">
        <f>IFERROR(VLOOKUP($B116,[1]ноябрь!$B:$F,5, ),0)</f>
        <v>0</v>
      </c>
      <c r="AA116" s="13">
        <f>IFERROR(VLOOKUP($B116,[1]декабрь!$B:$F,4, ),0)</f>
        <v>0</v>
      </c>
      <c r="AB116" s="13">
        <f>IFERROR(VLOOKUP($B116,[1]декабрь!$B:$F,5, ),0)</f>
        <v>0</v>
      </c>
    </row>
    <row r="117" spans="1:28" x14ac:dyDescent="0.25">
      <c r="A117" s="10" t="s">
        <v>134</v>
      </c>
      <c r="B117" s="11" t="s">
        <v>134</v>
      </c>
      <c r="C117" s="12">
        <f>IFERROR(VLOOKUP($B117,[1]январь!$B:$F,3, ),0)-IFERROR(VLOOKUP($B117,[1]январь!$B:$F,2, ),0)</f>
        <v>0</v>
      </c>
      <c r="D117" s="12">
        <f>Таблица3[[#This Row],[Столбец30]]+IFERROR(F117,0)+IFERROR(H117,0)+IFERROR(J117,0)+IFERROR(L117,0)+IFERROR(N117,0)+IFERROR(P117,0)+IFERROR(R117,0)+IFERROR(T117,0)+IFERROR(V117,0)+IFERROR(X117,0)+IFERROR(Z117,0)+IFERROR(AB117,0)-IFERROR(AA117,0)-IFERROR(Y117,0)-IFERROR(W117,0)-IFERROR(U117,0)-IFERROR(S117,0)-IFERROR(Q117,0)-IFERROR(O117,0)-IFERROR(M117,0)-IFERROR(K117,0)-IFERROR(I117,0)-IFERROR(G117,0)-IFERROR(E117,0)</f>
        <v>0</v>
      </c>
      <c r="E117" s="13">
        <f>IFERROR(VLOOKUP($B117,[1]январь!$B:$F,4, ),0)</f>
        <v>0</v>
      </c>
      <c r="F117" s="13">
        <f>IFERROR(VLOOKUP($B117,[1]январь!$B:$F,5, ),0)</f>
        <v>0</v>
      </c>
      <c r="G117" s="13">
        <f>IFERROR(VLOOKUP($B117,[1]февраль!$B:$F,4, ),0)</f>
        <v>0</v>
      </c>
      <c r="H117" s="13">
        <f>IFERROR(VLOOKUP($B117,[1]февраль!$B:$F,5, ),0)</f>
        <v>0</v>
      </c>
      <c r="I117" s="13">
        <f>IFERROR(VLOOKUP($B117,[1]март!$B:$F,4, ),0)</f>
        <v>0</v>
      </c>
      <c r="J117" s="13">
        <f>IFERROR(VLOOKUP($B117,[1]март!$B:$F,5, ),0)</f>
        <v>0</v>
      </c>
      <c r="K117" s="13">
        <f>IFERROR(VLOOKUP($B117,[1]апрель!$B:$F,4, ),0)</f>
        <v>0</v>
      </c>
      <c r="L117" s="13">
        <f>IFERROR(VLOOKUP($B117,[1]апрель!$B:$F,5, ),0)</f>
        <v>0</v>
      </c>
      <c r="M117" s="13">
        <f>IFERROR(VLOOKUP($B117,[1]май!$B:$F,4, ),0)</f>
        <v>0</v>
      </c>
      <c r="N117" s="13">
        <f>IFERROR(VLOOKUP($B117,[1]май!$B:$F,5, ),0)</f>
        <v>0</v>
      </c>
      <c r="O117" s="13">
        <f>IFERROR(VLOOKUP($B117,[1]июнь!$B:$F,4, ),0)</f>
        <v>0</v>
      </c>
      <c r="P117" s="13">
        <f>IFERROR(VLOOKUP($B117,[1]июнь!$B:$F,5, ),0)</f>
        <v>0</v>
      </c>
      <c r="Q117" s="13">
        <f>IFERROR(VLOOKUP($B117,[1]июль!$B:$F,4, ),0)</f>
        <v>0</v>
      </c>
      <c r="R117" s="13">
        <f>IFERROR(VLOOKUP($B117,[1]июль!$B:$F,5, ),0)</f>
        <v>0</v>
      </c>
      <c r="S117" s="13">
        <f>IFERROR(VLOOKUP($B117,[1]август!$B:$F,4, ),0)</f>
        <v>0</v>
      </c>
      <c r="T117" s="13">
        <f>IFERROR(VLOOKUP($B117,[1]август!$B:$F,5, ),0)</f>
        <v>0</v>
      </c>
      <c r="U117" s="13">
        <f>IFERROR(VLOOKUP($B117,[1]сентябрь!$B:$F,4, ),0)</f>
        <v>0</v>
      </c>
      <c r="V117" s="13">
        <f>IFERROR(VLOOKUP($B117,[1]сентябрь!$B:$F,5, ),0)</f>
        <v>0</v>
      </c>
      <c r="W117" s="13">
        <f>IFERROR(VLOOKUP($B117,[1]октябрь!$B:$F,4, ),0)</f>
        <v>0</v>
      </c>
      <c r="X117" s="13">
        <f>IFERROR(VLOOKUP($B117,[1]октябрь!$B:$F,5, ),0)</f>
        <v>0</v>
      </c>
      <c r="Y117" s="13">
        <f>IFERROR(VLOOKUP($B117,[1]ноябрь!$B:$F,4, ),0)</f>
        <v>0</v>
      </c>
      <c r="Z117" s="13">
        <f>IFERROR(VLOOKUP($B117,[1]ноябрь!$B:$F,5, ),0)</f>
        <v>0</v>
      </c>
      <c r="AA117" s="13">
        <f>IFERROR(VLOOKUP($B117,[1]декабрь!$B:$F,4, ),0)</f>
        <v>0</v>
      </c>
      <c r="AB117" s="13">
        <f>IFERROR(VLOOKUP($B117,[1]декабрь!$B:$F,5, ),0)</f>
        <v>0</v>
      </c>
    </row>
    <row r="118" spans="1:28" x14ac:dyDescent="0.25">
      <c r="A118" s="14" t="s">
        <v>135</v>
      </c>
      <c r="B118" s="11" t="s">
        <v>135</v>
      </c>
      <c r="C118" s="12">
        <f>IFERROR(VLOOKUP($B118,[1]январь!$B:$F,3, ),0)-IFERROR(VLOOKUP($B118,[1]январь!$B:$F,2, ),0)</f>
        <v>8897.32</v>
      </c>
      <c r="D118" s="12">
        <f>Таблица3[[#This Row],[Столбец30]]+IFERROR(F118,0)+IFERROR(H118,0)+IFERROR(J118,0)+IFERROR(L118,0)+IFERROR(N118,0)+IFERROR(P118,0)+IFERROR(R118,0)+IFERROR(T118,0)+IFERROR(V118,0)+IFERROR(X118,0)+IFERROR(Z118,0)+IFERROR(AB118,0)-IFERROR(AA118,0)-IFERROR(Y118,0)-IFERROR(W118,0)-IFERROR(U118,0)-IFERROR(S118,0)-IFERROR(Q118,0)-IFERROR(O118,0)-IFERROR(M118,0)-IFERROR(K118,0)-IFERROR(I118,0)-IFERROR(G118,0)-IFERROR(E118,0)</f>
        <v>8897.32</v>
      </c>
      <c r="E118" s="13">
        <f>IFERROR(VLOOKUP($B118,[1]январь!$B:$F,4, ),0)</f>
        <v>0</v>
      </c>
      <c r="F118" s="13">
        <f>IFERROR(VLOOKUP($B118,[1]январь!$B:$F,5, ),0)</f>
        <v>0</v>
      </c>
      <c r="G118" s="13">
        <f>IFERROR(VLOOKUP($B118,[1]февраль!$B:$F,4, ),0)</f>
        <v>0</v>
      </c>
      <c r="H118" s="13">
        <f>IFERROR(VLOOKUP($B118,[1]февраль!$B:$F,5, ),0)</f>
        <v>0</v>
      </c>
      <c r="I118" s="13">
        <f>IFERROR(VLOOKUP($B118,[1]март!$B:$F,4, ),0)</f>
        <v>0</v>
      </c>
      <c r="J118" s="13">
        <f>IFERROR(VLOOKUP($B118,[1]март!$B:$F,5, ),0)</f>
        <v>0</v>
      </c>
      <c r="K118" s="13">
        <f>IFERROR(VLOOKUP($B118,[1]апрель!$B:$F,4, ),0)</f>
        <v>0</v>
      </c>
      <c r="L118" s="13">
        <f>IFERROR(VLOOKUP($B118,[1]апрель!$B:$F,5, ),0)</f>
        <v>0</v>
      </c>
      <c r="M118" s="13">
        <f>IFERROR(VLOOKUP($B118,[1]май!$B:$F,4, ),0)</f>
        <v>0</v>
      </c>
      <c r="N118" s="13">
        <f>IFERROR(VLOOKUP($B118,[1]май!$B:$F,5, ),0)</f>
        <v>0</v>
      </c>
      <c r="O118" s="13">
        <f>IFERROR(VLOOKUP($B118,[1]июнь!$B:$F,4, ),0)</f>
        <v>0</v>
      </c>
      <c r="P118" s="13">
        <f>IFERROR(VLOOKUP($B118,[1]июнь!$B:$F,5, ),0)</f>
        <v>0</v>
      </c>
      <c r="Q118" s="13">
        <f>IFERROR(VLOOKUP($B118,[1]июль!$B:$F,4, ),0)</f>
        <v>0</v>
      </c>
      <c r="R118" s="13">
        <f>IFERROR(VLOOKUP($B118,[1]июль!$B:$F,5, ),0)</f>
        <v>0</v>
      </c>
      <c r="S118" s="13">
        <f>IFERROR(VLOOKUP($B118,[1]август!$B:$F,4, ),0)</f>
        <v>0</v>
      </c>
      <c r="T118" s="13">
        <f>IFERROR(VLOOKUP($B118,[1]август!$B:$F,5, ),0)</f>
        <v>0</v>
      </c>
      <c r="U118" s="13">
        <f>IFERROR(VLOOKUP($B118,[1]сентябрь!$B:$F,4, ),0)</f>
        <v>0</v>
      </c>
      <c r="V118" s="13">
        <f>IFERROR(VLOOKUP($B118,[1]сентябрь!$B:$F,5, ),0)</f>
        <v>0</v>
      </c>
      <c r="W118" s="13">
        <f>IFERROR(VLOOKUP($B118,[1]октябрь!$B:$F,4, ),0)</f>
        <v>0</v>
      </c>
      <c r="X118" s="13">
        <f>IFERROR(VLOOKUP($B118,[1]октябрь!$B:$F,5, ),0)</f>
        <v>0</v>
      </c>
      <c r="Y118" s="13">
        <f>IFERROR(VLOOKUP($B118,[1]ноябрь!$B:$F,4, ),0)</f>
        <v>0</v>
      </c>
      <c r="Z118" s="13">
        <f>IFERROR(VLOOKUP($B118,[1]ноябрь!$B:$F,5, ),0)</f>
        <v>0</v>
      </c>
      <c r="AA118" s="13">
        <f>IFERROR(VLOOKUP($B118,[1]декабрь!$B:$F,4, ),0)</f>
        <v>0</v>
      </c>
      <c r="AB118" s="13">
        <f>IFERROR(VLOOKUP($B118,[1]декабрь!$B:$F,5, ),0)</f>
        <v>0</v>
      </c>
    </row>
    <row r="119" spans="1:28" x14ac:dyDescent="0.25">
      <c r="A119" s="10" t="s">
        <v>136</v>
      </c>
      <c r="B119" s="11" t="s">
        <v>136</v>
      </c>
      <c r="C119" s="12">
        <f>IFERROR(VLOOKUP($B119,[1]январь!$B:$F,3, ),0)-IFERROR(VLOOKUP($B119,[1]январь!$B:$F,2, ),0)</f>
        <v>4577.71</v>
      </c>
      <c r="D119" s="12">
        <f>Таблица3[[#This Row],[Столбец30]]+IFERROR(F119,0)+IFERROR(H119,0)+IFERROR(J119,0)+IFERROR(L119,0)+IFERROR(N119,0)+IFERROR(P119,0)+IFERROR(R119,0)+IFERROR(T119,0)+IFERROR(V119,0)+IFERROR(X119,0)+IFERROR(Z119,0)+IFERROR(AB119,0)-IFERROR(AA119,0)-IFERROR(Y119,0)-IFERROR(W119,0)-IFERROR(U119,0)-IFERROR(S119,0)-IFERROR(Q119,0)-IFERROR(O119,0)-IFERROR(M119,0)-IFERROR(K119,0)-IFERROR(I119,0)-IFERROR(G119,0)-IFERROR(E119,0)</f>
        <v>4577.71</v>
      </c>
      <c r="E119" s="13">
        <f>IFERROR(VLOOKUP($B119,[1]январь!$B:$F,4, ),0)</f>
        <v>0</v>
      </c>
      <c r="F119" s="13">
        <f>IFERROR(VLOOKUP($B119,[1]январь!$B:$F,5, ),0)</f>
        <v>0</v>
      </c>
      <c r="G119" s="13">
        <f>IFERROR(VLOOKUP($B119,[1]февраль!$B:$F,4, ),0)</f>
        <v>0</v>
      </c>
      <c r="H119" s="13">
        <f>IFERROR(VLOOKUP($B119,[1]февраль!$B:$F,5, ),0)</f>
        <v>0</v>
      </c>
      <c r="I119" s="13">
        <f>IFERROR(VLOOKUP($B119,[1]март!$B:$F,4, ),0)</f>
        <v>0</v>
      </c>
      <c r="J119" s="13">
        <f>IFERROR(VLOOKUP($B119,[1]март!$B:$F,5, ),0)</f>
        <v>0</v>
      </c>
      <c r="K119" s="13">
        <f>IFERROR(VLOOKUP($B119,[1]апрель!$B:$F,4, ),0)</f>
        <v>0</v>
      </c>
      <c r="L119" s="13">
        <f>IFERROR(VLOOKUP($B119,[1]апрель!$B:$F,5, ),0)</f>
        <v>0</v>
      </c>
      <c r="M119" s="13">
        <f>IFERROR(VLOOKUP($B119,[1]май!$B:$F,4, ),0)</f>
        <v>0</v>
      </c>
      <c r="N119" s="13">
        <f>IFERROR(VLOOKUP($B119,[1]май!$B:$F,5, ),0)</f>
        <v>0</v>
      </c>
      <c r="O119" s="13">
        <f>IFERROR(VLOOKUP($B119,[1]июнь!$B:$F,4, ),0)</f>
        <v>0</v>
      </c>
      <c r="P119" s="13">
        <f>IFERROR(VLOOKUP($B119,[1]июнь!$B:$F,5, ),0)</f>
        <v>0</v>
      </c>
      <c r="Q119" s="13">
        <f>IFERROR(VLOOKUP($B119,[1]июль!$B:$F,4, ),0)</f>
        <v>0</v>
      </c>
      <c r="R119" s="13">
        <f>IFERROR(VLOOKUP($B119,[1]июль!$B:$F,5, ),0)</f>
        <v>0</v>
      </c>
      <c r="S119" s="13">
        <f>IFERROR(VLOOKUP($B119,[1]август!$B:$F,4, ),0)</f>
        <v>0</v>
      </c>
      <c r="T119" s="13">
        <f>IFERROR(VLOOKUP($B119,[1]август!$B:$F,5, ),0)</f>
        <v>0</v>
      </c>
      <c r="U119" s="13">
        <f>IFERROR(VLOOKUP($B119,[1]сентябрь!$B:$F,4, ),0)</f>
        <v>0</v>
      </c>
      <c r="V119" s="13">
        <f>IFERROR(VLOOKUP($B119,[1]сентябрь!$B:$F,5, ),0)</f>
        <v>0</v>
      </c>
      <c r="W119" s="13">
        <f>IFERROR(VLOOKUP($B119,[1]октябрь!$B:$F,4, ),0)</f>
        <v>0</v>
      </c>
      <c r="X119" s="13">
        <f>IFERROR(VLOOKUP($B119,[1]октябрь!$B:$F,5, ),0)</f>
        <v>0</v>
      </c>
      <c r="Y119" s="13">
        <f>IFERROR(VLOOKUP($B119,[1]ноябрь!$B:$F,4, ),0)</f>
        <v>0</v>
      </c>
      <c r="Z119" s="13">
        <f>IFERROR(VLOOKUP($B119,[1]ноябрь!$B:$F,5, ),0)</f>
        <v>0</v>
      </c>
      <c r="AA119" s="13">
        <f>IFERROR(VLOOKUP($B119,[1]декабрь!$B:$F,4, ),0)</f>
        <v>0</v>
      </c>
      <c r="AB119" s="13">
        <f>IFERROR(VLOOKUP($B119,[1]декабрь!$B:$F,5, ),0)</f>
        <v>0</v>
      </c>
    </row>
    <row r="120" spans="1:28" x14ac:dyDescent="0.25">
      <c r="A120" s="14" t="s">
        <v>137</v>
      </c>
      <c r="B120" s="11" t="s">
        <v>137</v>
      </c>
      <c r="C120" s="12">
        <f>IFERROR(VLOOKUP($B120,[1]январь!$B:$F,3, ),0)-IFERROR(VLOOKUP($B120,[1]январь!$B:$F,2, ),0)</f>
        <v>0</v>
      </c>
      <c r="D120" s="12">
        <f>Таблица3[[#This Row],[Столбец30]]+IFERROR(F120,0)+IFERROR(H120,0)+IFERROR(J120,0)+IFERROR(L120,0)+IFERROR(N120,0)+IFERROR(P120,0)+IFERROR(R120,0)+IFERROR(T120,0)+IFERROR(V120,0)+IFERROR(X120,0)+IFERROR(Z120,0)+IFERROR(AB120,0)-IFERROR(AA120,0)-IFERROR(Y120,0)-IFERROR(W120,0)-IFERROR(U120,0)-IFERROR(S120,0)-IFERROR(Q120,0)-IFERROR(O120,0)-IFERROR(M120,0)-IFERROR(K120,0)-IFERROR(I120,0)-IFERROR(G120,0)-IFERROR(E120,0)</f>
        <v>0</v>
      </c>
      <c r="E120" s="13">
        <f>IFERROR(VLOOKUP($B120,[1]январь!$B:$F,4, ),0)</f>
        <v>0</v>
      </c>
      <c r="F120" s="13">
        <f>IFERROR(VLOOKUP($B120,[1]январь!$B:$F,5, ),0)</f>
        <v>0</v>
      </c>
      <c r="G120" s="13">
        <f>IFERROR(VLOOKUP($B120,[1]февраль!$B:$F,4, ),0)</f>
        <v>0</v>
      </c>
      <c r="H120" s="13">
        <f>IFERROR(VLOOKUP($B120,[1]февраль!$B:$F,5, ),0)</f>
        <v>0</v>
      </c>
      <c r="I120" s="13">
        <f>IFERROR(VLOOKUP($B120,[1]март!$B:$F,4, ),0)</f>
        <v>0</v>
      </c>
      <c r="J120" s="13">
        <f>IFERROR(VLOOKUP($B120,[1]март!$B:$F,5, ),0)</f>
        <v>0</v>
      </c>
      <c r="K120" s="13">
        <f>IFERROR(VLOOKUP($B120,[1]апрель!$B:$F,4, ),0)</f>
        <v>0</v>
      </c>
      <c r="L120" s="13">
        <f>IFERROR(VLOOKUP($B120,[1]апрель!$B:$F,5, ),0)</f>
        <v>0</v>
      </c>
      <c r="M120" s="13">
        <f>IFERROR(VLOOKUP($B120,[1]май!$B:$F,4, ),0)</f>
        <v>0</v>
      </c>
      <c r="N120" s="13">
        <f>IFERROR(VLOOKUP($B120,[1]май!$B:$F,5, ),0)</f>
        <v>0</v>
      </c>
      <c r="O120" s="13">
        <f>IFERROR(VLOOKUP($B120,[1]июнь!$B:$F,4, ),0)</f>
        <v>0</v>
      </c>
      <c r="P120" s="13">
        <f>IFERROR(VLOOKUP($B120,[1]июнь!$B:$F,5, ),0)</f>
        <v>0</v>
      </c>
      <c r="Q120" s="13">
        <f>IFERROR(VLOOKUP($B120,[1]июль!$B:$F,4, ),0)</f>
        <v>0</v>
      </c>
      <c r="R120" s="13">
        <f>IFERROR(VLOOKUP($B120,[1]июль!$B:$F,5, ),0)</f>
        <v>0</v>
      </c>
      <c r="S120" s="13">
        <f>IFERROR(VLOOKUP($B120,[1]август!$B:$F,4, ),0)</f>
        <v>0</v>
      </c>
      <c r="T120" s="13">
        <f>IFERROR(VLOOKUP($B120,[1]август!$B:$F,5, ),0)</f>
        <v>0</v>
      </c>
      <c r="U120" s="13">
        <f>IFERROR(VLOOKUP($B120,[1]сентябрь!$B:$F,4, ),0)</f>
        <v>0</v>
      </c>
      <c r="V120" s="13">
        <f>IFERROR(VLOOKUP($B120,[1]сентябрь!$B:$F,5, ),0)</f>
        <v>0</v>
      </c>
      <c r="W120" s="13">
        <f>IFERROR(VLOOKUP($B120,[1]октябрь!$B:$F,4, ),0)</f>
        <v>0</v>
      </c>
      <c r="X120" s="13">
        <f>IFERROR(VLOOKUP($B120,[1]октябрь!$B:$F,5, ),0)</f>
        <v>0</v>
      </c>
      <c r="Y120" s="13">
        <f>IFERROR(VLOOKUP($B120,[1]ноябрь!$B:$F,4, ),0)</f>
        <v>0</v>
      </c>
      <c r="Z120" s="13">
        <f>IFERROR(VLOOKUP($B120,[1]ноябрь!$B:$F,5, ),0)</f>
        <v>0</v>
      </c>
      <c r="AA120" s="13">
        <f>IFERROR(VLOOKUP($B120,[1]декабрь!$B:$F,4, ),0)</f>
        <v>0</v>
      </c>
      <c r="AB120" s="13">
        <f>IFERROR(VLOOKUP($B120,[1]декабрь!$B:$F,5, ),0)</f>
        <v>0</v>
      </c>
    </row>
    <row r="121" spans="1:28" x14ac:dyDescent="0.25">
      <c r="A121" s="10" t="s">
        <v>138</v>
      </c>
      <c r="B121" s="11" t="s">
        <v>138</v>
      </c>
      <c r="C121" s="12">
        <f>IFERROR(VLOOKUP($B121,[1]январь!$B:$F,3, ),0)-IFERROR(VLOOKUP($B121,[1]январь!$B:$F,2, ),0)</f>
        <v>-6827.42</v>
      </c>
      <c r="D121" s="12">
        <f>Таблица3[[#This Row],[Столбец30]]+IFERROR(F121,0)+IFERROR(H121,0)+IFERROR(J121,0)+IFERROR(L121,0)+IFERROR(N121,0)+IFERROR(P121,0)+IFERROR(R121,0)+IFERROR(T121,0)+IFERROR(V121,0)+IFERROR(X121,0)+IFERROR(Z121,0)+IFERROR(AB121,0)-IFERROR(AA121,0)-IFERROR(Y121,0)-IFERROR(W121,0)-IFERROR(U121,0)-IFERROR(S121,0)-IFERROR(Q121,0)-IFERROR(O121,0)-IFERROR(M121,0)-IFERROR(K121,0)-IFERROR(I121,0)-IFERROR(G121,0)-IFERROR(E121,0)</f>
        <v>-6827.42</v>
      </c>
      <c r="E121" s="13">
        <f>IFERROR(VLOOKUP($B121,[1]январь!$B:$F,4, ),0)</f>
        <v>0</v>
      </c>
      <c r="F121" s="13">
        <f>IFERROR(VLOOKUP($B121,[1]январь!$B:$F,5, ),0)</f>
        <v>0</v>
      </c>
      <c r="G121" s="13">
        <f>IFERROR(VLOOKUP($B121,[1]февраль!$B:$F,4, ),0)</f>
        <v>0</v>
      </c>
      <c r="H121" s="13">
        <f>IFERROR(VLOOKUP($B121,[1]февраль!$B:$F,5, ),0)</f>
        <v>0</v>
      </c>
      <c r="I121" s="13">
        <f>IFERROR(VLOOKUP($B121,[1]март!$B:$F,4, ),0)</f>
        <v>0</v>
      </c>
      <c r="J121" s="13">
        <f>IFERROR(VLOOKUP($B121,[1]март!$B:$F,5, ),0)</f>
        <v>0</v>
      </c>
      <c r="K121" s="13">
        <f>IFERROR(VLOOKUP($B121,[1]апрель!$B:$F,4, ),0)</f>
        <v>0</v>
      </c>
      <c r="L121" s="13">
        <f>IFERROR(VLOOKUP($B121,[1]апрель!$B:$F,5, ),0)</f>
        <v>0</v>
      </c>
      <c r="M121" s="13">
        <f>IFERROR(VLOOKUP($B121,[1]май!$B:$F,4, ),0)</f>
        <v>0</v>
      </c>
      <c r="N121" s="13">
        <f>IFERROR(VLOOKUP($B121,[1]май!$B:$F,5, ),0)</f>
        <v>0</v>
      </c>
      <c r="O121" s="13">
        <f>IFERROR(VLOOKUP($B121,[1]июнь!$B:$F,4, ),0)</f>
        <v>0</v>
      </c>
      <c r="P121" s="13">
        <f>IFERROR(VLOOKUP($B121,[1]июнь!$B:$F,5, ),0)</f>
        <v>0</v>
      </c>
      <c r="Q121" s="13">
        <f>IFERROR(VLOOKUP($B121,[1]июль!$B:$F,4, ),0)</f>
        <v>0</v>
      </c>
      <c r="R121" s="13">
        <f>IFERROR(VLOOKUP($B121,[1]июль!$B:$F,5, ),0)</f>
        <v>0</v>
      </c>
      <c r="S121" s="13">
        <f>IFERROR(VLOOKUP($B121,[1]август!$B:$F,4, ),0)</f>
        <v>0</v>
      </c>
      <c r="T121" s="13">
        <f>IFERROR(VLOOKUP($B121,[1]август!$B:$F,5, ),0)</f>
        <v>0</v>
      </c>
      <c r="U121" s="13">
        <f>IFERROR(VLOOKUP($B121,[1]сентябрь!$B:$F,4, ),0)</f>
        <v>0</v>
      </c>
      <c r="V121" s="13">
        <f>IFERROR(VLOOKUP($B121,[1]сентябрь!$B:$F,5, ),0)</f>
        <v>0</v>
      </c>
      <c r="W121" s="13">
        <f>IFERROR(VLOOKUP($B121,[1]октябрь!$B:$F,4, ),0)</f>
        <v>0</v>
      </c>
      <c r="X121" s="13">
        <f>IFERROR(VLOOKUP($B121,[1]октябрь!$B:$F,5, ),0)</f>
        <v>0</v>
      </c>
      <c r="Y121" s="13">
        <f>IFERROR(VLOOKUP($B121,[1]ноябрь!$B:$F,4, ),0)</f>
        <v>0</v>
      </c>
      <c r="Z121" s="13">
        <f>IFERROR(VLOOKUP($B121,[1]ноябрь!$B:$F,5, ),0)</f>
        <v>0</v>
      </c>
      <c r="AA121" s="13">
        <f>IFERROR(VLOOKUP($B121,[1]декабрь!$B:$F,4, ),0)</f>
        <v>0</v>
      </c>
      <c r="AB121" s="13">
        <f>IFERROR(VLOOKUP($B121,[1]декабрь!$B:$F,5, ),0)</f>
        <v>0</v>
      </c>
    </row>
    <row r="122" spans="1:28" x14ac:dyDescent="0.25">
      <c r="A122" s="14" t="s">
        <v>139</v>
      </c>
      <c r="B122" s="11" t="s">
        <v>139</v>
      </c>
      <c r="C122" s="12">
        <f>IFERROR(VLOOKUP($B122,[1]январь!$B:$F,3, ),0)-IFERROR(VLOOKUP($B122,[1]январь!$B:$F,2, ),0)</f>
        <v>57873.05</v>
      </c>
      <c r="D122" s="12">
        <f>Таблица3[[#This Row],[Столбец30]]+IFERROR(F122,0)+IFERROR(H122,0)+IFERROR(J122,0)+IFERROR(L122,0)+IFERROR(N122,0)+IFERROR(P122,0)+IFERROR(R122,0)+IFERROR(T122,0)+IFERROR(V122,0)+IFERROR(X122,0)+IFERROR(Z122,0)+IFERROR(AB122,0)-IFERROR(AA122,0)-IFERROR(Y122,0)-IFERROR(W122,0)-IFERROR(U122,0)-IFERROR(S122,0)-IFERROR(Q122,0)-IFERROR(O122,0)-IFERROR(M122,0)-IFERROR(K122,0)-IFERROR(I122,0)-IFERROR(G122,0)-IFERROR(E122,0)</f>
        <v>2618.4200000000055</v>
      </c>
      <c r="E122" s="13">
        <f>IFERROR(VLOOKUP($B122,[1]январь!$B:$F,4, ),0)</f>
        <v>55254.63</v>
      </c>
      <c r="F122" s="13">
        <f>IFERROR(VLOOKUP($B122,[1]январь!$B:$F,5, ),0)</f>
        <v>0</v>
      </c>
      <c r="G122" s="13">
        <f>IFERROR(VLOOKUP($B122,[1]февраль!$B:$F,4, ),0)</f>
        <v>0</v>
      </c>
      <c r="H122" s="13">
        <f>IFERROR(VLOOKUP($B122,[1]февраль!$B:$F,5, ),0)</f>
        <v>0</v>
      </c>
      <c r="I122" s="13">
        <f>IFERROR(VLOOKUP($B122,[1]март!$B:$F,4, ),0)</f>
        <v>0</v>
      </c>
      <c r="J122" s="13">
        <f>IFERROR(VLOOKUP($B122,[1]март!$B:$F,5, ),0)</f>
        <v>0</v>
      </c>
      <c r="K122" s="13">
        <f>IFERROR(VLOOKUP($B122,[1]апрель!$B:$F,4, ),0)</f>
        <v>0</v>
      </c>
      <c r="L122" s="13">
        <f>IFERROR(VLOOKUP($B122,[1]апрель!$B:$F,5, ),0)</f>
        <v>0</v>
      </c>
      <c r="M122" s="13">
        <f>IFERROR(VLOOKUP($B122,[1]май!$B:$F,4, ),0)</f>
        <v>0</v>
      </c>
      <c r="N122" s="13">
        <f>IFERROR(VLOOKUP($B122,[1]май!$B:$F,5, ),0)</f>
        <v>0</v>
      </c>
      <c r="O122" s="13">
        <f>IFERROR(VLOOKUP($B122,[1]июнь!$B:$F,4, ),0)</f>
        <v>0</v>
      </c>
      <c r="P122" s="13">
        <f>IFERROR(VLOOKUP($B122,[1]июнь!$B:$F,5, ),0)</f>
        <v>0</v>
      </c>
      <c r="Q122" s="13">
        <f>IFERROR(VLOOKUP($B122,[1]июль!$B:$F,4, ),0)</f>
        <v>0</v>
      </c>
      <c r="R122" s="13">
        <f>IFERROR(VLOOKUP($B122,[1]июль!$B:$F,5, ),0)</f>
        <v>0</v>
      </c>
      <c r="S122" s="13">
        <f>IFERROR(VLOOKUP($B122,[1]август!$B:$F,4, ),0)</f>
        <v>0</v>
      </c>
      <c r="T122" s="13">
        <f>IFERROR(VLOOKUP($B122,[1]август!$B:$F,5, ),0)</f>
        <v>0</v>
      </c>
      <c r="U122" s="13">
        <f>IFERROR(VLOOKUP($B122,[1]сентябрь!$B:$F,4, ),0)</f>
        <v>0</v>
      </c>
      <c r="V122" s="13">
        <f>IFERROR(VLOOKUP($B122,[1]сентябрь!$B:$F,5, ),0)</f>
        <v>0</v>
      </c>
      <c r="W122" s="13">
        <f>IFERROR(VLOOKUP($B122,[1]октябрь!$B:$F,4, ),0)</f>
        <v>0</v>
      </c>
      <c r="X122" s="13">
        <f>IFERROR(VLOOKUP($B122,[1]октябрь!$B:$F,5, ),0)</f>
        <v>0</v>
      </c>
      <c r="Y122" s="13">
        <f>IFERROR(VLOOKUP($B122,[1]ноябрь!$B:$F,4, ),0)</f>
        <v>0</v>
      </c>
      <c r="Z122" s="13">
        <f>IFERROR(VLOOKUP($B122,[1]ноябрь!$B:$F,5, ),0)</f>
        <v>0</v>
      </c>
      <c r="AA122" s="13">
        <f>IFERROR(VLOOKUP($B122,[1]декабрь!$B:$F,4, ),0)</f>
        <v>0</v>
      </c>
      <c r="AB122" s="13">
        <f>IFERROR(VLOOKUP($B122,[1]декабрь!$B:$F,5, ),0)</f>
        <v>0</v>
      </c>
    </row>
    <row r="123" spans="1:28" x14ac:dyDescent="0.25">
      <c r="A123" s="10" t="s">
        <v>140</v>
      </c>
      <c r="B123" s="11" t="s">
        <v>140</v>
      </c>
      <c r="C123" s="12">
        <f>IFERROR(VLOOKUP($B123,[1]январь!$B:$F,3, ),0)-IFERROR(VLOOKUP($B123,[1]январь!$B:$F,2, ),0)</f>
        <v>-3213.26</v>
      </c>
      <c r="D123" s="12">
        <f>Таблица3[[#This Row],[Столбец30]]+IFERROR(F123,0)+IFERROR(H123,0)+IFERROR(J123,0)+IFERROR(L123,0)+IFERROR(N123,0)+IFERROR(P123,0)+IFERROR(R123,0)+IFERROR(T123,0)+IFERROR(V123,0)+IFERROR(X123,0)+IFERROR(Z123,0)+IFERROR(AB123,0)-IFERROR(AA123,0)-IFERROR(Y123,0)-IFERROR(W123,0)-IFERROR(U123,0)-IFERROR(S123,0)-IFERROR(Q123,0)-IFERROR(O123,0)-IFERROR(M123,0)-IFERROR(K123,0)-IFERROR(I123,0)-IFERROR(G123,0)-IFERROR(E123,0)</f>
        <v>-3213.26</v>
      </c>
      <c r="E123" s="13">
        <f>IFERROR(VLOOKUP($B123,[1]январь!$B:$F,4, ),0)</f>
        <v>0</v>
      </c>
      <c r="F123" s="13">
        <f>IFERROR(VLOOKUP($B123,[1]январь!$B:$F,5, ),0)</f>
        <v>0</v>
      </c>
      <c r="G123" s="13">
        <f>IFERROR(VLOOKUP($B123,[1]февраль!$B:$F,4, ),0)</f>
        <v>0</v>
      </c>
      <c r="H123" s="13">
        <f>IFERROR(VLOOKUP($B123,[1]февраль!$B:$F,5, ),0)</f>
        <v>0</v>
      </c>
      <c r="I123" s="13">
        <f>IFERROR(VLOOKUP($B123,[1]март!$B:$F,4, ),0)</f>
        <v>0</v>
      </c>
      <c r="J123" s="13">
        <f>IFERROR(VLOOKUP($B123,[1]март!$B:$F,5, ),0)</f>
        <v>0</v>
      </c>
      <c r="K123" s="13">
        <f>IFERROR(VLOOKUP($B123,[1]апрель!$B:$F,4, ),0)</f>
        <v>0</v>
      </c>
      <c r="L123" s="13">
        <f>IFERROR(VLOOKUP($B123,[1]апрель!$B:$F,5, ),0)</f>
        <v>0</v>
      </c>
      <c r="M123" s="13">
        <f>IFERROR(VLOOKUP($B123,[1]май!$B:$F,4, ),0)</f>
        <v>0</v>
      </c>
      <c r="N123" s="13">
        <f>IFERROR(VLOOKUP($B123,[1]май!$B:$F,5, ),0)</f>
        <v>0</v>
      </c>
      <c r="O123" s="13">
        <f>IFERROR(VLOOKUP($B123,[1]июнь!$B:$F,4, ),0)</f>
        <v>0</v>
      </c>
      <c r="P123" s="13">
        <f>IFERROR(VLOOKUP($B123,[1]июнь!$B:$F,5, ),0)</f>
        <v>0</v>
      </c>
      <c r="Q123" s="13">
        <f>IFERROR(VLOOKUP($B123,[1]июль!$B:$F,4, ),0)</f>
        <v>0</v>
      </c>
      <c r="R123" s="13">
        <f>IFERROR(VLOOKUP($B123,[1]июль!$B:$F,5, ),0)</f>
        <v>0</v>
      </c>
      <c r="S123" s="13">
        <f>IFERROR(VLOOKUP($B123,[1]август!$B:$F,4, ),0)</f>
        <v>0</v>
      </c>
      <c r="T123" s="13">
        <f>IFERROR(VLOOKUP($B123,[1]август!$B:$F,5, ),0)</f>
        <v>0</v>
      </c>
      <c r="U123" s="13">
        <f>IFERROR(VLOOKUP($B123,[1]сентябрь!$B:$F,4, ),0)</f>
        <v>0</v>
      </c>
      <c r="V123" s="13">
        <f>IFERROR(VLOOKUP($B123,[1]сентябрь!$B:$F,5, ),0)</f>
        <v>0</v>
      </c>
      <c r="W123" s="13">
        <f>IFERROR(VLOOKUP($B123,[1]октябрь!$B:$F,4, ),0)</f>
        <v>0</v>
      </c>
      <c r="X123" s="13">
        <f>IFERROR(VLOOKUP($B123,[1]октябрь!$B:$F,5, ),0)</f>
        <v>0</v>
      </c>
      <c r="Y123" s="13">
        <f>IFERROR(VLOOKUP($B123,[1]ноябрь!$B:$F,4, ),0)</f>
        <v>0</v>
      </c>
      <c r="Z123" s="13">
        <f>IFERROR(VLOOKUP($B123,[1]ноябрь!$B:$F,5, ),0)</f>
        <v>0</v>
      </c>
      <c r="AA123" s="13">
        <f>IFERROR(VLOOKUP($B123,[1]декабрь!$B:$F,4, ),0)</f>
        <v>0</v>
      </c>
      <c r="AB123" s="13">
        <f>IFERROR(VLOOKUP($B123,[1]декабрь!$B:$F,5, ),0)</f>
        <v>0</v>
      </c>
    </row>
    <row r="124" spans="1:28" x14ac:dyDescent="0.25">
      <c r="A124" s="14" t="s">
        <v>141</v>
      </c>
      <c r="B124" s="11" t="s">
        <v>141</v>
      </c>
      <c r="C124" s="12">
        <f>IFERROR(VLOOKUP($B124,[1]январь!$B:$F,3, ),0)-IFERROR(VLOOKUP($B124,[1]январь!$B:$F,2, ),0)</f>
        <v>-11146.79</v>
      </c>
      <c r="D124" s="12">
        <f>Таблица3[[#This Row],[Столбец30]]+IFERROR(F124,0)+IFERROR(H124,0)+IFERROR(J124,0)+IFERROR(L124,0)+IFERROR(N124,0)+IFERROR(P124,0)+IFERROR(R124,0)+IFERROR(T124,0)+IFERROR(V124,0)+IFERROR(X124,0)+IFERROR(Z124,0)+IFERROR(AB124,0)-IFERROR(AA124,0)-IFERROR(Y124,0)-IFERROR(W124,0)-IFERROR(U124,0)-IFERROR(S124,0)-IFERROR(Q124,0)-IFERROR(O124,0)-IFERROR(M124,0)-IFERROR(K124,0)-IFERROR(I124,0)-IFERROR(G124,0)-IFERROR(E124,0)</f>
        <v>-11146.79</v>
      </c>
      <c r="E124" s="13">
        <f>IFERROR(VLOOKUP($B124,[1]январь!$B:$F,4, ),0)</f>
        <v>0</v>
      </c>
      <c r="F124" s="13">
        <f>IFERROR(VLOOKUP($B124,[1]январь!$B:$F,5, ),0)</f>
        <v>0</v>
      </c>
      <c r="G124" s="13">
        <f>IFERROR(VLOOKUP($B124,[1]февраль!$B:$F,4, ),0)</f>
        <v>0</v>
      </c>
      <c r="H124" s="13">
        <f>IFERROR(VLOOKUP($B124,[1]февраль!$B:$F,5, ),0)</f>
        <v>0</v>
      </c>
      <c r="I124" s="13">
        <f>IFERROR(VLOOKUP($B124,[1]март!$B:$F,4, ),0)</f>
        <v>0</v>
      </c>
      <c r="J124" s="13">
        <f>IFERROR(VLOOKUP($B124,[1]март!$B:$F,5, ),0)</f>
        <v>0</v>
      </c>
      <c r="K124" s="13">
        <f>IFERROR(VLOOKUP($B124,[1]апрель!$B:$F,4, ),0)</f>
        <v>0</v>
      </c>
      <c r="L124" s="13">
        <f>IFERROR(VLOOKUP($B124,[1]апрель!$B:$F,5, ),0)</f>
        <v>0</v>
      </c>
      <c r="M124" s="13">
        <f>IFERROR(VLOOKUP($B124,[1]май!$B:$F,4, ),0)</f>
        <v>0</v>
      </c>
      <c r="N124" s="13">
        <f>IFERROR(VLOOKUP($B124,[1]май!$B:$F,5, ),0)</f>
        <v>0</v>
      </c>
      <c r="O124" s="13">
        <f>IFERROR(VLOOKUP($B124,[1]июнь!$B:$F,4, ),0)</f>
        <v>0</v>
      </c>
      <c r="P124" s="13">
        <f>IFERROR(VLOOKUP($B124,[1]июнь!$B:$F,5, ),0)</f>
        <v>0</v>
      </c>
      <c r="Q124" s="13">
        <f>IFERROR(VLOOKUP($B124,[1]июль!$B:$F,4, ),0)</f>
        <v>0</v>
      </c>
      <c r="R124" s="13">
        <f>IFERROR(VLOOKUP($B124,[1]июль!$B:$F,5, ),0)</f>
        <v>0</v>
      </c>
      <c r="S124" s="13">
        <f>IFERROR(VLOOKUP($B124,[1]август!$B:$F,4, ),0)</f>
        <v>0</v>
      </c>
      <c r="T124" s="13">
        <f>IFERROR(VLOOKUP($B124,[1]август!$B:$F,5, ),0)</f>
        <v>0</v>
      </c>
      <c r="U124" s="13">
        <f>IFERROR(VLOOKUP($B124,[1]сентябрь!$B:$F,4, ),0)</f>
        <v>0</v>
      </c>
      <c r="V124" s="13">
        <f>IFERROR(VLOOKUP($B124,[1]сентябрь!$B:$F,5, ),0)</f>
        <v>0</v>
      </c>
      <c r="W124" s="13">
        <f>IFERROR(VLOOKUP($B124,[1]октябрь!$B:$F,4, ),0)</f>
        <v>0</v>
      </c>
      <c r="X124" s="13">
        <f>IFERROR(VLOOKUP($B124,[1]октябрь!$B:$F,5, ),0)</f>
        <v>0</v>
      </c>
      <c r="Y124" s="13">
        <f>IFERROR(VLOOKUP($B124,[1]ноябрь!$B:$F,4, ),0)</f>
        <v>0</v>
      </c>
      <c r="Z124" s="13">
        <f>IFERROR(VLOOKUP($B124,[1]ноябрь!$B:$F,5, ),0)</f>
        <v>0</v>
      </c>
      <c r="AA124" s="13">
        <f>IFERROR(VLOOKUP($B124,[1]декабрь!$B:$F,4, ),0)</f>
        <v>0</v>
      </c>
      <c r="AB124" s="13">
        <f>IFERROR(VLOOKUP($B124,[1]декабрь!$B:$F,5, ),0)</f>
        <v>0</v>
      </c>
    </row>
    <row r="125" spans="1:28" x14ac:dyDescent="0.25">
      <c r="A125" s="10" t="s">
        <v>142</v>
      </c>
      <c r="B125" s="11" t="s">
        <v>142</v>
      </c>
      <c r="C125" s="12">
        <f>IFERROR(VLOOKUP($B125,[1]январь!$B:$F,3, ),0)-IFERROR(VLOOKUP($B125,[1]январь!$B:$F,2, ),0)</f>
        <v>-4799.45</v>
      </c>
      <c r="D125" s="12">
        <f>Таблица3[[#This Row],[Столбец30]]+IFERROR(F125,0)+IFERROR(H125,0)+IFERROR(J125,0)+IFERROR(L125,0)+IFERROR(N125,0)+IFERROR(P125,0)+IFERROR(R125,0)+IFERROR(T125,0)+IFERROR(V125,0)+IFERROR(X125,0)+IFERROR(Z125,0)+IFERROR(AB125,0)-IFERROR(AA125,0)-IFERROR(Y125,0)-IFERROR(W125,0)-IFERROR(U125,0)-IFERROR(S125,0)-IFERROR(Q125,0)-IFERROR(O125,0)-IFERROR(M125,0)-IFERROR(K125,0)-IFERROR(I125,0)-IFERROR(G125,0)-IFERROR(E125,0)</f>
        <v>-4799.45</v>
      </c>
      <c r="E125" s="13">
        <f>IFERROR(VLOOKUP($B125,[1]январь!$B:$F,4, ),0)</f>
        <v>0</v>
      </c>
      <c r="F125" s="13">
        <f>IFERROR(VLOOKUP($B125,[1]январь!$B:$F,5, ),0)</f>
        <v>0</v>
      </c>
      <c r="G125" s="13">
        <f>IFERROR(VLOOKUP($B125,[1]февраль!$B:$F,4, ),0)</f>
        <v>0</v>
      </c>
      <c r="H125" s="13">
        <f>IFERROR(VLOOKUP($B125,[1]февраль!$B:$F,5, ),0)</f>
        <v>0</v>
      </c>
      <c r="I125" s="13">
        <f>IFERROR(VLOOKUP($B125,[1]март!$B:$F,4, ),0)</f>
        <v>0</v>
      </c>
      <c r="J125" s="13">
        <f>IFERROR(VLOOKUP($B125,[1]март!$B:$F,5, ),0)</f>
        <v>0</v>
      </c>
      <c r="K125" s="13">
        <f>IFERROR(VLOOKUP($B125,[1]апрель!$B:$F,4, ),0)</f>
        <v>0</v>
      </c>
      <c r="L125" s="13">
        <f>IFERROR(VLOOKUP($B125,[1]апрель!$B:$F,5, ),0)</f>
        <v>0</v>
      </c>
      <c r="M125" s="13">
        <f>IFERROR(VLOOKUP($B125,[1]май!$B:$F,4, ),0)</f>
        <v>0</v>
      </c>
      <c r="N125" s="13">
        <f>IFERROR(VLOOKUP($B125,[1]май!$B:$F,5, ),0)</f>
        <v>0</v>
      </c>
      <c r="O125" s="13">
        <f>IFERROR(VLOOKUP($B125,[1]июнь!$B:$F,4, ),0)</f>
        <v>0</v>
      </c>
      <c r="P125" s="13">
        <f>IFERROR(VLOOKUP($B125,[1]июнь!$B:$F,5, ),0)</f>
        <v>0</v>
      </c>
      <c r="Q125" s="13">
        <f>IFERROR(VLOOKUP($B125,[1]июль!$B:$F,4, ),0)</f>
        <v>0</v>
      </c>
      <c r="R125" s="13">
        <f>IFERROR(VLOOKUP($B125,[1]июль!$B:$F,5, ),0)</f>
        <v>0</v>
      </c>
      <c r="S125" s="13">
        <f>IFERROR(VLOOKUP($B125,[1]август!$B:$F,4, ),0)</f>
        <v>0</v>
      </c>
      <c r="T125" s="13">
        <f>IFERROR(VLOOKUP($B125,[1]август!$B:$F,5, ),0)</f>
        <v>0</v>
      </c>
      <c r="U125" s="13">
        <f>IFERROR(VLOOKUP($B125,[1]сентябрь!$B:$F,4, ),0)</f>
        <v>0</v>
      </c>
      <c r="V125" s="13">
        <f>IFERROR(VLOOKUP($B125,[1]сентябрь!$B:$F,5, ),0)</f>
        <v>0</v>
      </c>
      <c r="W125" s="13">
        <f>IFERROR(VLOOKUP($B125,[1]октябрь!$B:$F,4, ),0)</f>
        <v>0</v>
      </c>
      <c r="X125" s="13">
        <f>IFERROR(VLOOKUP($B125,[1]октябрь!$B:$F,5, ),0)</f>
        <v>0</v>
      </c>
      <c r="Y125" s="13">
        <f>IFERROR(VLOOKUP($B125,[1]ноябрь!$B:$F,4, ),0)</f>
        <v>0</v>
      </c>
      <c r="Z125" s="13">
        <f>IFERROR(VLOOKUP($B125,[1]ноябрь!$B:$F,5, ),0)</f>
        <v>0</v>
      </c>
      <c r="AA125" s="13">
        <f>IFERROR(VLOOKUP($B125,[1]декабрь!$B:$F,4, ),0)</f>
        <v>0</v>
      </c>
      <c r="AB125" s="13">
        <f>IFERROR(VLOOKUP($B125,[1]декабрь!$B:$F,5, ),0)</f>
        <v>0</v>
      </c>
    </row>
    <row r="126" spans="1:28" x14ac:dyDescent="0.25">
      <c r="A126" s="14" t="s">
        <v>143</v>
      </c>
      <c r="B126" s="11" t="s">
        <v>143</v>
      </c>
      <c r="C126" s="12">
        <f>IFERROR(VLOOKUP($B126,[1]январь!$B:$F,3, ),0)-IFERROR(VLOOKUP($B126,[1]январь!$B:$F,2, ),0)</f>
        <v>48462.99</v>
      </c>
      <c r="D126" s="12">
        <f>Таблица3[[#This Row],[Столбец30]]+IFERROR(F126,0)+IFERROR(H126,0)+IFERROR(J126,0)+IFERROR(L126,0)+IFERROR(N126,0)+IFERROR(P126,0)+IFERROR(R126,0)+IFERROR(T126,0)+IFERROR(V126,0)+IFERROR(X126,0)+IFERROR(Z126,0)+IFERROR(AB126,0)-IFERROR(AA126,0)-IFERROR(Y126,0)-IFERROR(W126,0)-IFERROR(U126,0)-IFERROR(S126,0)-IFERROR(Q126,0)-IFERROR(O126,0)-IFERROR(M126,0)-IFERROR(K126,0)-IFERROR(I126,0)-IFERROR(G126,0)-IFERROR(E126,0)</f>
        <v>48462.99</v>
      </c>
      <c r="E126" s="13">
        <f>IFERROR(VLOOKUP($B126,[1]январь!$B:$F,4, ),0)</f>
        <v>0</v>
      </c>
      <c r="F126" s="13">
        <f>IFERROR(VLOOKUP($B126,[1]январь!$B:$F,5, ),0)</f>
        <v>0</v>
      </c>
      <c r="G126" s="13">
        <f>IFERROR(VLOOKUP($B126,[1]февраль!$B:$F,4, ),0)</f>
        <v>0</v>
      </c>
      <c r="H126" s="13">
        <f>IFERROR(VLOOKUP($B126,[1]февраль!$B:$F,5, ),0)</f>
        <v>0</v>
      </c>
      <c r="I126" s="13">
        <f>IFERROR(VLOOKUP($B126,[1]март!$B:$F,4, ),0)</f>
        <v>0</v>
      </c>
      <c r="J126" s="13">
        <f>IFERROR(VLOOKUP($B126,[1]март!$B:$F,5, ),0)</f>
        <v>0</v>
      </c>
      <c r="K126" s="13">
        <f>IFERROR(VLOOKUP($B126,[1]апрель!$B:$F,4, ),0)</f>
        <v>0</v>
      </c>
      <c r="L126" s="13">
        <f>IFERROR(VLOOKUP($B126,[1]апрель!$B:$F,5, ),0)</f>
        <v>0</v>
      </c>
      <c r="M126" s="13">
        <f>IFERROR(VLOOKUP($B126,[1]май!$B:$F,4, ),0)</f>
        <v>0</v>
      </c>
      <c r="N126" s="13">
        <f>IFERROR(VLOOKUP($B126,[1]май!$B:$F,5, ),0)</f>
        <v>0</v>
      </c>
      <c r="O126" s="13">
        <f>IFERROR(VLOOKUP($B126,[1]июнь!$B:$F,4, ),0)</f>
        <v>0</v>
      </c>
      <c r="P126" s="13">
        <f>IFERROR(VLOOKUP($B126,[1]июнь!$B:$F,5, ),0)</f>
        <v>0</v>
      </c>
      <c r="Q126" s="13">
        <f>IFERROR(VLOOKUP($B126,[1]июль!$B:$F,4, ),0)</f>
        <v>0</v>
      </c>
      <c r="R126" s="13">
        <f>IFERROR(VLOOKUP($B126,[1]июль!$B:$F,5, ),0)</f>
        <v>0</v>
      </c>
      <c r="S126" s="13">
        <f>IFERROR(VLOOKUP($B126,[1]август!$B:$F,4, ),0)</f>
        <v>0</v>
      </c>
      <c r="T126" s="13">
        <f>IFERROR(VLOOKUP($B126,[1]август!$B:$F,5, ),0)</f>
        <v>0</v>
      </c>
      <c r="U126" s="13">
        <f>IFERROR(VLOOKUP($B126,[1]сентябрь!$B:$F,4, ),0)</f>
        <v>0</v>
      </c>
      <c r="V126" s="13">
        <f>IFERROR(VLOOKUP($B126,[1]сентябрь!$B:$F,5, ),0)</f>
        <v>0</v>
      </c>
      <c r="W126" s="13">
        <f>IFERROR(VLOOKUP($B126,[1]октябрь!$B:$F,4, ),0)</f>
        <v>0</v>
      </c>
      <c r="X126" s="13">
        <f>IFERROR(VLOOKUP($B126,[1]октябрь!$B:$F,5, ),0)</f>
        <v>0</v>
      </c>
      <c r="Y126" s="13">
        <f>IFERROR(VLOOKUP($B126,[1]ноябрь!$B:$F,4, ),0)</f>
        <v>0</v>
      </c>
      <c r="Z126" s="13">
        <f>IFERROR(VLOOKUP($B126,[1]ноябрь!$B:$F,5, ),0)</f>
        <v>0</v>
      </c>
      <c r="AA126" s="13">
        <f>IFERROR(VLOOKUP($B126,[1]декабрь!$B:$F,4, ),0)</f>
        <v>0</v>
      </c>
      <c r="AB126" s="13">
        <f>IFERROR(VLOOKUP($B126,[1]декабрь!$B:$F,5, ),0)</f>
        <v>0</v>
      </c>
    </row>
    <row r="127" spans="1:28" x14ac:dyDescent="0.25">
      <c r="A127" s="10" t="s">
        <v>144</v>
      </c>
      <c r="B127" s="11" t="s">
        <v>145</v>
      </c>
      <c r="C127" s="12">
        <f>IFERROR(VLOOKUP($B127,[1]январь!$B:$F,3, ),0)-IFERROR(VLOOKUP($B127,[1]январь!$B:$F,2, ),0)</f>
        <v>12159.33</v>
      </c>
      <c r="D127" s="12">
        <f>Таблица3[[#This Row],[Столбец30]]+IFERROR(F127,0)+IFERROR(H127,0)+IFERROR(J127,0)+IFERROR(L127,0)+IFERROR(N127,0)+IFERROR(P127,0)+IFERROR(R127,0)+IFERROR(T127,0)+IFERROR(V127,0)+IFERROR(X127,0)+IFERROR(Z127,0)+IFERROR(AB127,0)-IFERROR(AA127,0)-IFERROR(Y127,0)-IFERROR(W127,0)-IFERROR(U127,0)-IFERROR(S127,0)-IFERROR(Q127,0)-IFERROR(O127,0)-IFERROR(M127,0)-IFERROR(K127,0)-IFERROR(I127,0)-IFERROR(G127,0)-IFERROR(E127,0)</f>
        <v>12159.33</v>
      </c>
      <c r="E127" s="13">
        <f>IFERROR(VLOOKUP($B127,[1]январь!$B:$F,4, ),0)</f>
        <v>0</v>
      </c>
      <c r="F127" s="13">
        <f>IFERROR(VLOOKUP($B127,[1]январь!$B:$F,5, ),0)</f>
        <v>0</v>
      </c>
      <c r="G127" s="13">
        <f>IFERROR(VLOOKUP($B127,[1]февраль!$B:$F,4, ),0)</f>
        <v>0</v>
      </c>
      <c r="H127" s="13">
        <f>IFERROR(VLOOKUP($B127,[1]февраль!$B:$F,5, ),0)</f>
        <v>0</v>
      </c>
      <c r="I127" s="13">
        <f>IFERROR(VLOOKUP($B127,[1]март!$B:$F,4, ),0)</f>
        <v>0</v>
      </c>
      <c r="J127" s="13">
        <f>IFERROR(VLOOKUP($B127,[1]март!$B:$F,5, ),0)</f>
        <v>0</v>
      </c>
      <c r="K127" s="13">
        <f>IFERROR(VLOOKUP($B127,[1]апрель!$B:$F,4, ),0)</f>
        <v>0</v>
      </c>
      <c r="L127" s="13">
        <f>IFERROR(VLOOKUP($B127,[1]апрель!$B:$F,5, ),0)</f>
        <v>0</v>
      </c>
      <c r="M127" s="13">
        <f>IFERROR(VLOOKUP($B127,[1]май!$B:$F,4, ),0)</f>
        <v>0</v>
      </c>
      <c r="N127" s="13">
        <f>IFERROR(VLOOKUP($B127,[1]май!$B:$F,5, ),0)</f>
        <v>0</v>
      </c>
      <c r="O127" s="13">
        <f>IFERROR(VLOOKUP($B127,[1]июнь!$B:$F,4, ),0)</f>
        <v>0</v>
      </c>
      <c r="P127" s="13">
        <f>IFERROR(VLOOKUP($B127,[1]июнь!$B:$F,5, ),0)</f>
        <v>0</v>
      </c>
      <c r="Q127" s="13">
        <f>IFERROR(VLOOKUP($B127,[1]июль!$B:$F,4, ),0)</f>
        <v>0</v>
      </c>
      <c r="R127" s="13">
        <f>IFERROR(VLOOKUP($B127,[1]июль!$B:$F,5, ),0)</f>
        <v>0</v>
      </c>
      <c r="S127" s="13">
        <f>IFERROR(VLOOKUP($B127,[1]август!$B:$F,4, ),0)</f>
        <v>0</v>
      </c>
      <c r="T127" s="13">
        <f>IFERROR(VLOOKUP($B127,[1]август!$B:$F,5, ),0)</f>
        <v>0</v>
      </c>
      <c r="U127" s="13">
        <f>IFERROR(VLOOKUP($B127,[1]сентябрь!$B:$F,4, ),0)</f>
        <v>0</v>
      </c>
      <c r="V127" s="13">
        <f>IFERROR(VLOOKUP($B127,[1]сентябрь!$B:$F,5, ),0)</f>
        <v>0</v>
      </c>
      <c r="W127" s="13">
        <f>IFERROR(VLOOKUP($B127,[1]октябрь!$B:$F,4, ),0)</f>
        <v>0</v>
      </c>
      <c r="X127" s="13">
        <f>IFERROR(VLOOKUP($B127,[1]октябрь!$B:$F,5, ),0)</f>
        <v>0</v>
      </c>
      <c r="Y127" s="13">
        <f>IFERROR(VLOOKUP($B127,[1]ноябрь!$B:$F,4, ),0)</f>
        <v>0</v>
      </c>
      <c r="Z127" s="13">
        <f>IFERROR(VLOOKUP($B127,[1]ноябрь!$B:$F,5, ),0)</f>
        <v>0</v>
      </c>
      <c r="AA127" s="13">
        <f>IFERROR(VLOOKUP($B127,[1]декабрь!$B:$F,4, ),0)</f>
        <v>0</v>
      </c>
      <c r="AB127" s="13">
        <f>IFERROR(VLOOKUP($B127,[1]декабрь!$B:$F,5, ),0)</f>
        <v>0</v>
      </c>
    </row>
    <row r="128" spans="1:28" x14ac:dyDescent="0.25">
      <c r="A128" s="14" t="s">
        <v>146</v>
      </c>
      <c r="B128" s="11" t="s">
        <v>146</v>
      </c>
      <c r="C128" s="12">
        <f>IFERROR(VLOOKUP($B128,[1]январь!$B:$F,3, ),0)-IFERROR(VLOOKUP($B128,[1]январь!$B:$F,2, ),0)</f>
        <v>0</v>
      </c>
      <c r="D128" s="12">
        <f>Таблица3[[#This Row],[Столбец30]]+IFERROR(F128,0)+IFERROR(H128,0)+IFERROR(J128,0)+IFERROR(L128,0)+IFERROR(N128,0)+IFERROR(P128,0)+IFERROR(R128,0)+IFERROR(T128,0)+IFERROR(V128,0)+IFERROR(X128,0)+IFERROR(Z128,0)+IFERROR(AB128,0)-IFERROR(AA128,0)-IFERROR(Y128,0)-IFERROR(W128,0)-IFERROR(U128,0)-IFERROR(S128,0)-IFERROR(Q128,0)-IFERROR(O128,0)-IFERROR(M128,0)-IFERROR(K128,0)-IFERROR(I128,0)-IFERROR(G128,0)-IFERROR(E128,0)</f>
        <v>0</v>
      </c>
      <c r="E128" s="13">
        <f>IFERROR(VLOOKUP($B128,[1]январь!$B:$F,4, ),0)</f>
        <v>0</v>
      </c>
      <c r="F128" s="13">
        <f>IFERROR(VLOOKUP($B128,[1]январь!$B:$F,5, ),0)</f>
        <v>0</v>
      </c>
      <c r="G128" s="13">
        <f>IFERROR(VLOOKUP($B128,[1]февраль!$B:$F,4, ),0)</f>
        <v>0</v>
      </c>
      <c r="H128" s="13">
        <f>IFERROR(VLOOKUP($B128,[1]февраль!$B:$F,5, ),0)</f>
        <v>0</v>
      </c>
      <c r="I128" s="13">
        <f>IFERROR(VLOOKUP($B128,[1]март!$B:$F,4, ),0)</f>
        <v>0</v>
      </c>
      <c r="J128" s="13">
        <f>IFERROR(VLOOKUP($B128,[1]март!$B:$F,5, ),0)</f>
        <v>0</v>
      </c>
      <c r="K128" s="13">
        <f>IFERROR(VLOOKUP($B128,[1]апрель!$B:$F,4, ),0)</f>
        <v>0</v>
      </c>
      <c r="L128" s="13">
        <f>IFERROR(VLOOKUP($B128,[1]апрель!$B:$F,5, ),0)</f>
        <v>0</v>
      </c>
      <c r="M128" s="13">
        <f>IFERROR(VLOOKUP($B128,[1]май!$B:$F,4, ),0)</f>
        <v>0</v>
      </c>
      <c r="N128" s="13">
        <f>IFERROR(VLOOKUP($B128,[1]май!$B:$F,5, ),0)</f>
        <v>0</v>
      </c>
      <c r="O128" s="13">
        <f>IFERROR(VLOOKUP($B128,[1]июнь!$B:$F,4, ),0)</f>
        <v>0</v>
      </c>
      <c r="P128" s="13">
        <f>IFERROR(VLOOKUP($B128,[1]июнь!$B:$F,5, ),0)</f>
        <v>0</v>
      </c>
      <c r="Q128" s="13">
        <f>IFERROR(VLOOKUP($B128,[1]июль!$B:$F,4, ),0)</f>
        <v>0</v>
      </c>
      <c r="R128" s="13">
        <f>IFERROR(VLOOKUP($B128,[1]июль!$B:$F,5, ),0)</f>
        <v>0</v>
      </c>
      <c r="S128" s="13">
        <f>IFERROR(VLOOKUP($B128,[1]август!$B:$F,4, ),0)</f>
        <v>0</v>
      </c>
      <c r="T128" s="13">
        <f>IFERROR(VLOOKUP($B128,[1]август!$B:$F,5, ),0)</f>
        <v>0</v>
      </c>
      <c r="U128" s="13">
        <f>IFERROR(VLOOKUP($B128,[1]сентябрь!$B:$F,4, ),0)</f>
        <v>0</v>
      </c>
      <c r="V128" s="13">
        <f>IFERROR(VLOOKUP($B128,[1]сентябрь!$B:$F,5, ),0)</f>
        <v>0</v>
      </c>
      <c r="W128" s="13">
        <f>IFERROR(VLOOKUP($B128,[1]октябрь!$B:$F,4, ),0)</f>
        <v>0</v>
      </c>
      <c r="X128" s="13">
        <f>IFERROR(VLOOKUP($B128,[1]октябрь!$B:$F,5, ),0)</f>
        <v>0</v>
      </c>
      <c r="Y128" s="13">
        <f>IFERROR(VLOOKUP($B128,[1]ноябрь!$B:$F,4, ),0)</f>
        <v>0</v>
      </c>
      <c r="Z128" s="13">
        <f>IFERROR(VLOOKUP($B128,[1]ноябрь!$B:$F,5, ),0)</f>
        <v>0</v>
      </c>
      <c r="AA128" s="13">
        <f>IFERROR(VLOOKUP($B128,[1]декабрь!$B:$F,4, ),0)</f>
        <v>0</v>
      </c>
      <c r="AB128" s="13">
        <f>IFERROR(VLOOKUP($B128,[1]декабрь!$B:$F,5, ),0)</f>
        <v>0</v>
      </c>
    </row>
    <row r="129" spans="1:28" x14ac:dyDescent="0.25">
      <c r="A129" s="10" t="s">
        <v>147</v>
      </c>
      <c r="B129" s="11" t="s">
        <v>147</v>
      </c>
      <c r="C129" s="12">
        <f>IFERROR(VLOOKUP($B129,[1]январь!$B:$F,3, ),0)-IFERROR(VLOOKUP($B129,[1]январь!$B:$F,2, ),0)</f>
        <v>0</v>
      </c>
      <c r="D129" s="12">
        <f>Таблица3[[#This Row],[Столбец30]]+IFERROR(F129,0)+IFERROR(H129,0)+IFERROR(J129,0)+IFERROR(L129,0)+IFERROR(N129,0)+IFERROR(P129,0)+IFERROR(R129,0)+IFERROR(T129,0)+IFERROR(V129,0)+IFERROR(X129,0)+IFERROR(Z129,0)+IFERROR(AB129,0)-IFERROR(AA129,0)-IFERROR(Y129,0)-IFERROR(W129,0)-IFERROR(U129,0)-IFERROR(S129,0)-IFERROR(Q129,0)-IFERROR(O129,0)-IFERROR(M129,0)-IFERROR(K129,0)-IFERROR(I129,0)-IFERROR(G129,0)-IFERROR(E129,0)</f>
        <v>0</v>
      </c>
      <c r="E129" s="13">
        <f>IFERROR(VLOOKUP($B129,[1]январь!$B:$F,4, ),0)</f>
        <v>0</v>
      </c>
      <c r="F129" s="13">
        <f>IFERROR(VLOOKUP($B129,[1]январь!$B:$F,5, ),0)</f>
        <v>0</v>
      </c>
      <c r="G129" s="13">
        <f>IFERROR(VLOOKUP($B129,[1]февраль!$B:$F,4, ),0)</f>
        <v>0</v>
      </c>
      <c r="H129" s="13">
        <f>IFERROR(VLOOKUP($B129,[1]февраль!$B:$F,5, ),0)</f>
        <v>0</v>
      </c>
      <c r="I129" s="13">
        <f>IFERROR(VLOOKUP($B129,[1]март!$B:$F,4, ),0)</f>
        <v>0</v>
      </c>
      <c r="J129" s="13">
        <f>IFERROR(VLOOKUP($B129,[1]март!$B:$F,5, ),0)</f>
        <v>0</v>
      </c>
      <c r="K129" s="13">
        <f>IFERROR(VLOOKUP($B129,[1]апрель!$B:$F,4, ),0)</f>
        <v>0</v>
      </c>
      <c r="L129" s="13">
        <f>IFERROR(VLOOKUP($B129,[1]апрель!$B:$F,5, ),0)</f>
        <v>0</v>
      </c>
      <c r="M129" s="13">
        <f>IFERROR(VLOOKUP($B129,[1]май!$B:$F,4, ),0)</f>
        <v>0</v>
      </c>
      <c r="N129" s="13">
        <f>IFERROR(VLOOKUP($B129,[1]май!$B:$F,5, ),0)</f>
        <v>0</v>
      </c>
      <c r="O129" s="13">
        <f>IFERROR(VLOOKUP($B129,[1]июнь!$B:$F,4, ),0)</f>
        <v>0</v>
      </c>
      <c r="P129" s="13">
        <f>IFERROR(VLOOKUP($B129,[1]июнь!$B:$F,5, ),0)</f>
        <v>0</v>
      </c>
      <c r="Q129" s="13">
        <f>IFERROR(VLOOKUP($B129,[1]июль!$B:$F,4, ),0)</f>
        <v>0</v>
      </c>
      <c r="R129" s="13">
        <f>IFERROR(VLOOKUP($B129,[1]июль!$B:$F,5, ),0)</f>
        <v>0</v>
      </c>
      <c r="S129" s="13">
        <f>IFERROR(VLOOKUP($B129,[1]август!$B:$F,4, ),0)</f>
        <v>0</v>
      </c>
      <c r="T129" s="13">
        <f>IFERROR(VLOOKUP($B129,[1]август!$B:$F,5, ),0)</f>
        <v>0</v>
      </c>
      <c r="U129" s="13">
        <f>IFERROR(VLOOKUP($B129,[1]сентябрь!$B:$F,4, ),0)</f>
        <v>0</v>
      </c>
      <c r="V129" s="13">
        <f>IFERROR(VLOOKUP($B129,[1]сентябрь!$B:$F,5, ),0)</f>
        <v>0</v>
      </c>
      <c r="W129" s="13">
        <f>IFERROR(VLOOKUP($B129,[1]октябрь!$B:$F,4, ),0)</f>
        <v>0</v>
      </c>
      <c r="X129" s="13">
        <f>IFERROR(VLOOKUP($B129,[1]октябрь!$B:$F,5, ),0)</f>
        <v>0</v>
      </c>
      <c r="Y129" s="13">
        <f>IFERROR(VLOOKUP($B129,[1]ноябрь!$B:$F,4, ),0)</f>
        <v>0</v>
      </c>
      <c r="Z129" s="13">
        <f>IFERROR(VLOOKUP($B129,[1]ноябрь!$B:$F,5, ),0)</f>
        <v>0</v>
      </c>
      <c r="AA129" s="13">
        <f>IFERROR(VLOOKUP($B129,[1]декабрь!$B:$F,4, ),0)</f>
        <v>0</v>
      </c>
      <c r="AB129" s="13">
        <f>IFERROR(VLOOKUP($B129,[1]декабрь!$B:$F,5, ),0)</f>
        <v>0</v>
      </c>
    </row>
    <row r="130" spans="1:28" x14ac:dyDescent="0.25">
      <c r="A130" s="14" t="s">
        <v>148</v>
      </c>
      <c r="B130" s="11" t="s">
        <v>148</v>
      </c>
      <c r="C130" s="12">
        <f>IFERROR(VLOOKUP($B130,[1]январь!$B:$F,3, ),0)-IFERROR(VLOOKUP($B130,[1]январь!$B:$F,2, ),0)</f>
        <v>0</v>
      </c>
      <c r="D130" s="12">
        <f>Таблица3[[#This Row],[Столбец30]]+IFERROR(F130,0)+IFERROR(H130,0)+IFERROR(J130,0)+IFERROR(L130,0)+IFERROR(N130,0)+IFERROR(P130,0)+IFERROR(R130,0)+IFERROR(T130,0)+IFERROR(V130,0)+IFERROR(X130,0)+IFERROR(Z130,0)+IFERROR(AB130,0)-IFERROR(AA130,0)-IFERROR(Y130,0)-IFERROR(W130,0)-IFERROR(U130,0)-IFERROR(S130,0)-IFERROR(Q130,0)-IFERROR(O130,0)-IFERROR(M130,0)-IFERROR(K130,0)-IFERROR(I130,0)-IFERROR(G130,0)-IFERROR(E130,0)</f>
        <v>0</v>
      </c>
      <c r="E130" s="13">
        <f>IFERROR(VLOOKUP($B130,[1]январь!$B:$F,4, ),0)</f>
        <v>0</v>
      </c>
      <c r="F130" s="13">
        <f>IFERROR(VLOOKUP($B130,[1]январь!$B:$F,5, ),0)</f>
        <v>0</v>
      </c>
      <c r="G130" s="13">
        <f>IFERROR(VLOOKUP($B130,[1]февраль!$B:$F,4, ),0)</f>
        <v>0</v>
      </c>
      <c r="H130" s="13">
        <f>IFERROR(VLOOKUP($B130,[1]февраль!$B:$F,5, ),0)</f>
        <v>0</v>
      </c>
      <c r="I130" s="13">
        <f>IFERROR(VLOOKUP($B130,[1]март!$B:$F,4, ),0)</f>
        <v>0</v>
      </c>
      <c r="J130" s="13">
        <f>IFERROR(VLOOKUP($B130,[1]март!$B:$F,5, ),0)</f>
        <v>0</v>
      </c>
      <c r="K130" s="13">
        <f>IFERROR(VLOOKUP($B130,[1]апрель!$B:$F,4, ),0)</f>
        <v>0</v>
      </c>
      <c r="L130" s="13">
        <f>IFERROR(VLOOKUP($B130,[1]апрель!$B:$F,5, ),0)</f>
        <v>0</v>
      </c>
      <c r="M130" s="13">
        <f>IFERROR(VLOOKUP($B130,[1]май!$B:$F,4, ),0)</f>
        <v>0</v>
      </c>
      <c r="N130" s="13">
        <f>IFERROR(VLOOKUP($B130,[1]май!$B:$F,5, ),0)</f>
        <v>0</v>
      </c>
      <c r="O130" s="13">
        <f>IFERROR(VLOOKUP($B130,[1]июнь!$B:$F,4, ),0)</f>
        <v>0</v>
      </c>
      <c r="P130" s="13">
        <f>IFERROR(VLOOKUP($B130,[1]июнь!$B:$F,5, ),0)</f>
        <v>0</v>
      </c>
      <c r="Q130" s="13">
        <f>IFERROR(VLOOKUP($B130,[1]июль!$B:$F,4, ),0)</f>
        <v>0</v>
      </c>
      <c r="R130" s="13">
        <f>IFERROR(VLOOKUP($B130,[1]июль!$B:$F,5, ),0)</f>
        <v>0</v>
      </c>
      <c r="S130" s="13">
        <f>IFERROR(VLOOKUP($B130,[1]август!$B:$F,4, ),0)</f>
        <v>0</v>
      </c>
      <c r="T130" s="13">
        <f>IFERROR(VLOOKUP($B130,[1]август!$B:$F,5, ),0)</f>
        <v>0</v>
      </c>
      <c r="U130" s="13">
        <f>IFERROR(VLOOKUP($B130,[1]сентябрь!$B:$F,4, ),0)</f>
        <v>0</v>
      </c>
      <c r="V130" s="13">
        <f>IFERROR(VLOOKUP($B130,[1]сентябрь!$B:$F,5, ),0)</f>
        <v>0</v>
      </c>
      <c r="W130" s="13">
        <f>IFERROR(VLOOKUP($B130,[1]октябрь!$B:$F,4, ),0)</f>
        <v>0</v>
      </c>
      <c r="X130" s="13">
        <f>IFERROR(VLOOKUP($B130,[1]октябрь!$B:$F,5, ),0)</f>
        <v>0</v>
      </c>
      <c r="Y130" s="13">
        <f>IFERROR(VLOOKUP($B130,[1]ноябрь!$B:$F,4, ),0)</f>
        <v>0</v>
      </c>
      <c r="Z130" s="13">
        <f>IFERROR(VLOOKUP($B130,[1]ноябрь!$B:$F,5, ),0)</f>
        <v>0</v>
      </c>
      <c r="AA130" s="13">
        <f>IFERROR(VLOOKUP($B130,[1]декабрь!$B:$F,4, ),0)</f>
        <v>0</v>
      </c>
      <c r="AB130" s="13">
        <f>IFERROR(VLOOKUP($B130,[1]декабрь!$B:$F,5, ),0)</f>
        <v>0</v>
      </c>
    </row>
    <row r="131" spans="1:28" x14ac:dyDescent="0.25">
      <c r="A131" s="10" t="s">
        <v>149</v>
      </c>
      <c r="B131" s="11" t="s">
        <v>149</v>
      </c>
      <c r="C131" s="12">
        <f>IFERROR(VLOOKUP($B131,[1]январь!$B:$F,3, ),0)-IFERROR(VLOOKUP($B131,[1]январь!$B:$F,2, ),0)</f>
        <v>0</v>
      </c>
      <c r="D131" s="12">
        <f>Таблица3[[#This Row],[Столбец30]]+IFERROR(F131,0)+IFERROR(H131,0)+IFERROR(J131,0)+IFERROR(L131,0)+IFERROR(N131,0)+IFERROR(P131,0)+IFERROR(R131,0)+IFERROR(T131,0)+IFERROR(V131,0)+IFERROR(X131,0)+IFERROR(Z131,0)+IFERROR(AB131,0)-IFERROR(AA131,0)-IFERROR(Y131,0)-IFERROR(W131,0)-IFERROR(U131,0)-IFERROR(S131,0)-IFERROR(Q131,0)-IFERROR(O131,0)-IFERROR(M131,0)-IFERROR(K131,0)-IFERROR(I131,0)-IFERROR(G131,0)-IFERROR(E131,0)</f>
        <v>0</v>
      </c>
      <c r="E131" s="13">
        <f>IFERROR(VLOOKUP($B131,[1]январь!$B:$F,4, ),0)</f>
        <v>0</v>
      </c>
      <c r="F131" s="13">
        <f>IFERROR(VLOOKUP($B131,[1]январь!$B:$F,5, ),0)</f>
        <v>0</v>
      </c>
      <c r="G131" s="13">
        <f>IFERROR(VLOOKUP($B131,[1]февраль!$B:$F,4, ),0)</f>
        <v>0</v>
      </c>
      <c r="H131" s="13">
        <f>IFERROR(VLOOKUP($B131,[1]февраль!$B:$F,5, ),0)</f>
        <v>0</v>
      </c>
      <c r="I131" s="13">
        <f>IFERROR(VLOOKUP($B131,[1]март!$B:$F,4, ),0)</f>
        <v>0</v>
      </c>
      <c r="J131" s="13">
        <f>IFERROR(VLOOKUP($B131,[1]март!$B:$F,5, ),0)</f>
        <v>0</v>
      </c>
      <c r="K131" s="13">
        <f>IFERROR(VLOOKUP($B131,[1]апрель!$B:$F,4, ),0)</f>
        <v>0</v>
      </c>
      <c r="L131" s="13">
        <f>IFERROR(VLOOKUP($B131,[1]апрель!$B:$F,5, ),0)</f>
        <v>0</v>
      </c>
      <c r="M131" s="13">
        <f>IFERROR(VLOOKUP($B131,[1]май!$B:$F,4, ),0)</f>
        <v>0</v>
      </c>
      <c r="N131" s="13">
        <f>IFERROR(VLOOKUP($B131,[1]май!$B:$F,5, ),0)</f>
        <v>0</v>
      </c>
      <c r="O131" s="13">
        <f>IFERROR(VLOOKUP($B131,[1]июнь!$B:$F,4, ),0)</f>
        <v>0</v>
      </c>
      <c r="P131" s="13">
        <f>IFERROR(VLOOKUP($B131,[1]июнь!$B:$F,5, ),0)</f>
        <v>0</v>
      </c>
      <c r="Q131" s="13">
        <f>IFERROR(VLOOKUP($B131,[1]июль!$B:$F,4, ),0)</f>
        <v>0</v>
      </c>
      <c r="R131" s="13">
        <f>IFERROR(VLOOKUP($B131,[1]июль!$B:$F,5, ),0)</f>
        <v>0</v>
      </c>
      <c r="S131" s="13">
        <f>IFERROR(VLOOKUP($B131,[1]август!$B:$F,4, ),0)</f>
        <v>0</v>
      </c>
      <c r="T131" s="13">
        <f>IFERROR(VLOOKUP($B131,[1]август!$B:$F,5, ),0)</f>
        <v>0</v>
      </c>
      <c r="U131" s="13">
        <f>IFERROR(VLOOKUP($B131,[1]сентябрь!$B:$F,4, ),0)</f>
        <v>0</v>
      </c>
      <c r="V131" s="13">
        <f>IFERROR(VLOOKUP($B131,[1]сентябрь!$B:$F,5, ),0)</f>
        <v>0</v>
      </c>
      <c r="W131" s="13">
        <f>IFERROR(VLOOKUP($B131,[1]октябрь!$B:$F,4, ),0)</f>
        <v>0</v>
      </c>
      <c r="X131" s="13">
        <f>IFERROR(VLOOKUP($B131,[1]октябрь!$B:$F,5, ),0)</f>
        <v>0</v>
      </c>
      <c r="Y131" s="13">
        <f>IFERROR(VLOOKUP($B131,[1]ноябрь!$B:$F,4, ),0)</f>
        <v>0</v>
      </c>
      <c r="Z131" s="13">
        <f>IFERROR(VLOOKUP($B131,[1]ноябрь!$B:$F,5, ),0)</f>
        <v>0</v>
      </c>
      <c r="AA131" s="13">
        <f>IFERROR(VLOOKUP($B131,[1]декабрь!$B:$F,4, ),0)</f>
        <v>0</v>
      </c>
      <c r="AB131" s="13">
        <f>IFERROR(VLOOKUP($B131,[1]декабрь!$B:$F,5, ),0)</f>
        <v>0</v>
      </c>
    </row>
    <row r="132" spans="1:28" x14ac:dyDescent="0.25">
      <c r="A132" s="14" t="s">
        <v>150</v>
      </c>
      <c r="B132" s="11" t="s">
        <v>151</v>
      </c>
      <c r="C132" s="12">
        <f>IFERROR(VLOOKUP($B132,[1]январь!$B:$F,3, ),0)-IFERROR(VLOOKUP($B132,[1]январь!$B:$F,2, ),0)</f>
        <v>0</v>
      </c>
      <c r="D132" s="12">
        <f>Таблица3[[#This Row],[Столбец30]]+IFERROR(F132,0)+IFERROR(H132,0)+IFERROR(J132,0)+IFERROR(L132,0)+IFERROR(N132,0)+IFERROR(P132,0)+IFERROR(R132,0)+IFERROR(T132,0)+IFERROR(V132,0)+IFERROR(X132,0)+IFERROR(Z132,0)+IFERROR(AB132,0)-IFERROR(AA132,0)-IFERROR(Y132,0)-IFERROR(W132,0)-IFERROR(U132,0)-IFERROR(S132,0)-IFERROR(Q132,0)-IFERROR(O132,0)-IFERROR(M132,0)-IFERROR(K132,0)-IFERROR(I132,0)-IFERROR(G132,0)-IFERROR(E132,0)</f>
        <v>0</v>
      </c>
      <c r="E132" s="13">
        <f>IFERROR(VLOOKUP($B132,[1]январь!$B:$F,4, ),0)</f>
        <v>0</v>
      </c>
      <c r="F132" s="13">
        <f>IFERROR(VLOOKUP($B132,[1]январь!$B:$F,5, ),0)</f>
        <v>0</v>
      </c>
      <c r="G132" s="13">
        <f>IFERROR(VLOOKUP($B132,[1]февраль!$B:$F,4, ),0)</f>
        <v>0</v>
      </c>
      <c r="H132" s="13">
        <f>IFERROR(VLOOKUP($B132,[1]февраль!$B:$F,5, ),0)</f>
        <v>0</v>
      </c>
      <c r="I132" s="13">
        <f>IFERROR(VLOOKUP($B132,[1]март!$B:$F,4, ),0)</f>
        <v>0</v>
      </c>
      <c r="J132" s="13">
        <f>IFERROR(VLOOKUP($B132,[1]март!$B:$F,5, ),0)</f>
        <v>0</v>
      </c>
      <c r="K132" s="13">
        <f>IFERROR(VLOOKUP($B132,[1]апрель!$B:$F,4, ),0)</f>
        <v>0</v>
      </c>
      <c r="L132" s="13">
        <f>IFERROR(VLOOKUP($B132,[1]апрель!$B:$F,5, ),0)</f>
        <v>0</v>
      </c>
      <c r="M132" s="13">
        <f>IFERROR(VLOOKUP($B132,[1]май!$B:$F,4, ),0)</f>
        <v>0</v>
      </c>
      <c r="N132" s="13">
        <f>IFERROR(VLOOKUP($B132,[1]май!$B:$F,5, ),0)</f>
        <v>0</v>
      </c>
      <c r="O132" s="13">
        <f>IFERROR(VLOOKUP($B132,[1]июнь!$B:$F,4, ),0)</f>
        <v>0</v>
      </c>
      <c r="P132" s="13">
        <f>IFERROR(VLOOKUP($B132,[1]июнь!$B:$F,5, ),0)</f>
        <v>0</v>
      </c>
      <c r="Q132" s="13">
        <f>IFERROR(VLOOKUP($B132,[1]июль!$B:$F,4, ),0)</f>
        <v>0</v>
      </c>
      <c r="R132" s="13">
        <f>IFERROR(VLOOKUP($B132,[1]июль!$B:$F,5, ),0)</f>
        <v>0</v>
      </c>
      <c r="S132" s="13">
        <f>IFERROR(VLOOKUP($B132,[1]август!$B:$F,4, ),0)</f>
        <v>0</v>
      </c>
      <c r="T132" s="13">
        <f>IFERROR(VLOOKUP($B132,[1]август!$B:$F,5, ),0)</f>
        <v>0</v>
      </c>
      <c r="U132" s="13">
        <f>IFERROR(VLOOKUP($B132,[1]сентябрь!$B:$F,4, ),0)</f>
        <v>0</v>
      </c>
      <c r="V132" s="13">
        <f>IFERROR(VLOOKUP($B132,[1]сентябрь!$B:$F,5, ),0)</f>
        <v>0</v>
      </c>
      <c r="W132" s="13">
        <f>IFERROR(VLOOKUP($B132,[1]октябрь!$B:$F,4, ),0)</f>
        <v>0</v>
      </c>
      <c r="X132" s="13">
        <f>IFERROR(VLOOKUP($B132,[1]октябрь!$B:$F,5, ),0)</f>
        <v>0</v>
      </c>
      <c r="Y132" s="13">
        <f>IFERROR(VLOOKUP($B132,[1]ноябрь!$B:$F,4, ),0)</f>
        <v>0</v>
      </c>
      <c r="Z132" s="18">
        <f>IFERROR(VLOOKUP($B132,[1]ноябрь!$B:$F,5, ),0)</f>
        <v>0</v>
      </c>
      <c r="AA132" s="18">
        <f>IFERROR(VLOOKUP($B132,[1]декабрь!$B:$F,4, ),0)</f>
        <v>0</v>
      </c>
      <c r="AB132" s="18">
        <f>IFERROR(VLOOKUP($B132,[1]декабрь!$B:$F,5, ),0)</f>
        <v>0</v>
      </c>
    </row>
    <row r="133" spans="1:28" x14ac:dyDescent="0.25">
      <c r="A133" s="10" t="s">
        <v>152</v>
      </c>
      <c r="B133" s="11" t="s">
        <v>153</v>
      </c>
      <c r="C133" s="12">
        <f>IFERROR(VLOOKUP($B133,[1]январь!$B:$F,3, ),0)-IFERROR(VLOOKUP($B133,[1]январь!$B:$F,2, ),0)</f>
        <v>0</v>
      </c>
      <c r="D133" s="12">
        <f>Таблица3[[#This Row],[Столбец30]]+IFERROR(F133,0)+IFERROR(H133,0)+IFERROR(J133,0)+IFERROR(L133,0)+IFERROR(N133,0)+IFERROR(P133,0)+IFERROR(R133,0)+IFERROR(T133,0)+IFERROR(V133,0)+IFERROR(X133,0)+IFERROR(Z133,0)+IFERROR(AB133,0)-IFERROR(AA133,0)-IFERROR(Y133,0)-IFERROR(W133,0)-IFERROR(U133,0)-IFERROR(S133,0)-IFERROR(Q133,0)-IFERROR(O133,0)-IFERROR(M133,0)-IFERROR(K133,0)-IFERROR(I133,0)-IFERROR(G133,0)-IFERROR(E133,0)</f>
        <v>0</v>
      </c>
      <c r="E133" s="13">
        <f>IFERROR(VLOOKUP($B133,[1]январь!$B:$F,4, ),0)</f>
        <v>0</v>
      </c>
      <c r="F133" s="13">
        <f>IFERROR(VLOOKUP($B133,[1]январь!$B:$F,5, ),0)</f>
        <v>0</v>
      </c>
      <c r="G133" s="13">
        <f>IFERROR(VLOOKUP($B133,[1]февраль!$B:$F,4, ),0)</f>
        <v>0</v>
      </c>
      <c r="H133" s="13">
        <f>IFERROR(VLOOKUP($B133,[1]февраль!$B:$F,5, ),0)</f>
        <v>0</v>
      </c>
      <c r="I133" s="13">
        <f>IFERROR(VLOOKUP($B133,[1]март!$B:$F,4, ),0)</f>
        <v>0</v>
      </c>
      <c r="J133" s="13">
        <f>IFERROR(VLOOKUP($B133,[1]март!$B:$F,5, ),0)</f>
        <v>0</v>
      </c>
      <c r="K133" s="13">
        <f>IFERROR(VLOOKUP($B133,[1]апрель!$B:$F,4, ),0)</f>
        <v>0</v>
      </c>
      <c r="L133" s="13">
        <f>IFERROR(VLOOKUP($B133,[1]апрель!$B:$F,5, ),0)</f>
        <v>0</v>
      </c>
      <c r="M133" s="13">
        <f>IFERROR(VLOOKUP($B133,[1]май!$B:$F,4, ),0)</f>
        <v>0</v>
      </c>
      <c r="N133" s="13">
        <f>IFERROR(VLOOKUP($B133,[1]май!$B:$F,5, ),0)</f>
        <v>0</v>
      </c>
      <c r="O133" s="13">
        <f>IFERROR(VLOOKUP($B133,[1]июнь!$B:$F,4, ),0)</f>
        <v>0</v>
      </c>
      <c r="P133" s="13">
        <f>IFERROR(VLOOKUP($B133,[1]июнь!$B:$F,5, ),0)</f>
        <v>0</v>
      </c>
      <c r="Q133" s="13">
        <f>IFERROR(VLOOKUP($B133,[1]июль!$B:$F,4, ),0)</f>
        <v>0</v>
      </c>
      <c r="R133" s="13">
        <f>IFERROR(VLOOKUP($B133,[1]июль!$B:$F,5, ),0)</f>
        <v>0</v>
      </c>
      <c r="S133" s="13">
        <f>IFERROR(VLOOKUP($B133,[1]август!$B:$F,4, ),0)</f>
        <v>0</v>
      </c>
      <c r="T133" s="13">
        <f>IFERROR(VLOOKUP($B133,[1]август!$B:$F,5, ),0)</f>
        <v>0</v>
      </c>
      <c r="U133" s="13">
        <f>IFERROR(VLOOKUP($B133,[1]сентябрь!$B:$F,4, ),0)</f>
        <v>0</v>
      </c>
      <c r="V133" s="13">
        <f>IFERROR(VLOOKUP($B133,[1]сентябрь!$B:$F,5, ),0)</f>
        <v>0</v>
      </c>
      <c r="W133" s="13">
        <f>IFERROR(VLOOKUP($B133,[1]октябрь!$B:$F,4, ),0)</f>
        <v>0</v>
      </c>
      <c r="X133" s="13">
        <f>IFERROR(VLOOKUP($B133,[1]октябрь!$B:$F,5, ),0)</f>
        <v>0</v>
      </c>
      <c r="Y133" s="13">
        <f>IFERROR(VLOOKUP($B133,[1]ноябрь!$B:$F,4, ),0)</f>
        <v>0</v>
      </c>
      <c r="Z133" s="18">
        <f>IFERROR(VLOOKUP($B133,[1]ноябрь!$B:$F,5, ),0)</f>
        <v>0</v>
      </c>
      <c r="AA133" s="18">
        <f>IFERROR(VLOOKUP($B133,[1]декабрь!$B:$F,4, ),0)</f>
        <v>0</v>
      </c>
      <c r="AB133" s="18">
        <f>IFERROR(VLOOKUP($B133,[1]декабрь!$B:$F,5, ),0)</f>
        <v>0</v>
      </c>
    </row>
    <row r="134" spans="1:28" x14ac:dyDescent="0.25">
      <c r="A134" s="14" t="s">
        <v>154</v>
      </c>
      <c r="B134" s="11" t="s">
        <v>154</v>
      </c>
      <c r="C134" s="12">
        <f>IFERROR(VLOOKUP($B134,[1]январь!$B:$F,3, ),0)-IFERROR(VLOOKUP($B134,[1]январь!$B:$F,2, ),0)</f>
        <v>-8780.32</v>
      </c>
      <c r="D134" s="12">
        <f>Таблица3[[#This Row],[Столбец30]]+IFERROR(F134,0)+IFERROR(H134,0)+IFERROR(J134,0)+IFERROR(L134,0)+IFERROR(N134,0)+IFERROR(P134,0)+IFERROR(R134,0)+IFERROR(T134,0)+IFERROR(V134,0)+IFERROR(X134,0)+IFERROR(Z134,0)+IFERROR(AB134,0)-IFERROR(AA134,0)-IFERROR(Y134,0)-IFERROR(W134,0)-IFERROR(U134,0)-IFERROR(S134,0)-IFERROR(Q134,0)-IFERROR(O134,0)-IFERROR(M134,0)-IFERROR(K134,0)-IFERROR(I134,0)-IFERROR(G134,0)-IFERROR(E134,0)</f>
        <v>-8780.32</v>
      </c>
      <c r="E134" s="13">
        <f>IFERROR(VLOOKUP($B134,[1]январь!$B:$F,4, ),0)</f>
        <v>0</v>
      </c>
      <c r="F134" s="13">
        <f>IFERROR(VLOOKUP($B134,[1]январь!$B:$F,5, ),0)</f>
        <v>0</v>
      </c>
      <c r="G134" s="13">
        <f>IFERROR(VLOOKUP($B134,[1]февраль!$B:$F,4, ),0)</f>
        <v>0</v>
      </c>
      <c r="H134" s="13">
        <f>IFERROR(VLOOKUP($B134,[1]февраль!$B:$F,5, ),0)</f>
        <v>0</v>
      </c>
      <c r="I134" s="13">
        <f>IFERROR(VLOOKUP($B134,[1]март!$B:$F,4, ),0)</f>
        <v>0</v>
      </c>
      <c r="J134" s="13">
        <f>IFERROR(VLOOKUP($B134,[1]март!$B:$F,5, ),0)</f>
        <v>0</v>
      </c>
      <c r="K134" s="13">
        <f>IFERROR(VLOOKUP($B134,[1]апрель!$B:$F,4, ),0)</f>
        <v>0</v>
      </c>
      <c r="L134" s="13">
        <f>IFERROR(VLOOKUP($B134,[1]апрель!$B:$F,5, ),0)</f>
        <v>0</v>
      </c>
      <c r="M134" s="13">
        <f>IFERROR(VLOOKUP($B134,[1]май!$B:$F,4, ),0)</f>
        <v>0</v>
      </c>
      <c r="N134" s="13">
        <f>IFERROR(VLOOKUP($B134,[1]май!$B:$F,5, ),0)</f>
        <v>0</v>
      </c>
      <c r="O134" s="13">
        <f>IFERROR(VLOOKUP($B134,[1]июнь!$B:$F,4, ),0)</f>
        <v>0</v>
      </c>
      <c r="P134" s="13">
        <f>IFERROR(VLOOKUP($B134,[1]июнь!$B:$F,5, ),0)</f>
        <v>0</v>
      </c>
      <c r="Q134" s="13">
        <f>IFERROR(VLOOKUP($B134,[1]июль!$B:$F,4, ),0)</f>
        <v>0</v>
      </c>
      <c r="R134" s="13">
        <f>IFERROR(VLOOKUP($B134,[1]июль!$B:$F,5, ),0)</f>
        <v>0</v>
      </c>
      <c r="S134" s="13">
        <f>IFERROR(VLOOKUP($B134,[1]август!$B:$F,4, ),0)</f>
        <v>0</v>
      </c>
      <c r="T134" s="13">
        <f>IFERROR(VLOOKUP($B134,[1]август!$B:$F,5, ),0)</f>
        <v>0</v>
      </c>
      <c r="U134" s="13">
        <f>IFERROR(VLOOKUP($B134,[1]сентябрь!$B:$F,4, ),0)</f>
        <v>0</v>
      </c>
      <c r="V134" s="13">
        <f>IFERROR(VLOOKUP($B134,[1]сентябрь!$B:$F,5, ),0)</f>
        <v>0</v>
      </c>
      <c r="W134" s="13">
        <f>IFERROR(VLOOKUP($B134,[1]октябрь!$B:$F,4, ),0)</f>
        <v>0</v>
      </c>
      <c r="X134" s="13">
        <f>IFERROR(VLOOKUP($B134,[1]октябрь!$B:$F,5, ),0)</f>
        <v>0</v>
      </c>
      <c r="Y134" s="13">
        <f>IFERROR(VLOOKUP($B134,[1]ноябрь!$B:$F,4, ),0)</f>
        <v>0</v>
      </c>
      <c r="Z134" s="13">
        <f>IFERROR(VLOOKUP($B134,[1]ноябрь!$B:$F,5, ),0)</f>
        <v>0</v>
      </c>
      <c r="AA134" s="13">
        <f>IFERROR(VLOOKUP($B134,[1]декабрь!$B:$F,4, ),0)</f>
        <v>0</v>
      </c>
      <c r="AB134" s="13">
        <f>IFERROR(VLOOKUP($B134,[1]декабрь!$B:$F,5, ),0)</f>
        <v>0</v>
      </c>
    </row>
    <row r="135" spans="1:28" x14ac:dyDescent="0.25">
      <c r="A135" s="10" t="s">
        <v>155</v>
      </c>
      <c r="B135" s="11" t="s">
        <v>155</v>
      </c>
      <c r="C135" s="12">
        <f>IFERROR(VLOOKUP($B135,[1]январь!$B:$F,3, ),0)-IFERROR(VLOOKUP($B135,[1]январь!$B:$F,2, ),0)</f>
        <v>-1288.54</v>
      </c>
      <c r="D135" s="12">
        <f>Таблица3[[#This Row],[Столбец30]]+IFERROR(F135,0)+IFERROR(H135,0)+IFERROR(J135,0)+IFERROR(L135,0)+IFERROR(N135,0)+IFERROR(P135,0)+IFERROR(R135,0)+IFERROR(T135,0)+IFERROR(V135,0)+IFERROR(X135,0)+IFERROR(Z135,0)+IFERROR(AB135,0)-IFERROR(AA135,0)-IFERROR(Y135,0)-IFERROR(W135,0)-IFERROR(U135,0)-IFERROR(S135,0)-IFERROR(Q135,0)-IFERROR(O135,0)-IFERROR(M135,0)-IFERROR(K135,0)-IFERROR(I135,0)-IFERROR(G135,0)-IFERROR(E135,0)</f>
        <v>-1288.54</v>
      </c>
      <c r="E135" s="13">
        <f>IFERROR(VLOOKUP($B135,[1]январь!$B:$F,4, ),0)</f>
        <v>0</v>
      </c>
      <c r="F135" s="13">
        <f>IFERROR(VLOOKUP($B135,[1]январь!$B:$F,5, ),0)</f>
        <v>0</v>
      </c>
      <c r="G135" s="13">
        <f>IFERROR(VLOOKUP($B135,[1]февраль!$B:$F,4, ),0)</f>
        <v>0</v>
      </c>
      <c r="H135" s="13">
        <f>IFERROR(VLOOKUP($B135,[1]февраль!$B:$F,5, ),0)</f>
        <v>0</v>
      </c>
      <c r="I135" s="13">
        <f>IFERROR(VLOOKUP($B135,[1]март!$B:$F,4, ),0)</f>
        <v>0</v>
      </c>
      <c r="J135" s="13">
        <f>IFERROR(VLOOKUP($B135,[1]март!$B:$F,5, ),0)</f>
        <v>0</v>
      </c>
      <c r="K135" s="13">
        <f>IFERROR(VLOOKUP($B135,[1]апрель!$B:$F,4, ),0)</f>
        <v>0</v>
      </c>
      <c r="L135" s="13">
        <f>IFERROR(VLOOKUP($B135,[1]апрель!$B:$F,5, ),0)</f>
        <v>0</v>
      </c>
      <c r="M135" s="13">
        <f>IFERROR(VLOOKUP($B135,[1]май!$B:$F,4, ),0)</f>
        <v>0</v>
      </c>
      <c r="N135" s="13">
        <f>IFERROR(VLOOKUP($B135,[1]май!$B:$F,5, ),0)</f>
        <v>0</v>
      </c>
      <c r="O135" s="13">
        <f>IFERROR(VLOOKUP($B135,[1]июнь!$B:$F,4, ),0)</f>
        <v>0</v>
      </c>
      <c r="P135" s="13">
        <f>IFERROR(VLOOKUP($B135,[1]июнь!$B:$F,5, ),0)</f>
        <v>0</v>
      </c>
      <c r="Q135" s="13">
        <f>IFERROR(VLOOKUP($B135,[1]июль!$B:$F,4, ),0)</f>
        <v>0</v>
      </c>
      <c r="R135" s="13">
        <f>IFERROR(VLOOKUP($B135,[1]июль!$B:$F,5, ),0)</f>
        <v>0</v>
      </c>
      <c r="S135" s="13">
        <f>IFERROR(VLOOKUP($B135,[1]август!$B:$F,4, ),0)</f>
        <v>0</v>
      </c>
      <c r="T135" s="13">
        <f>IFERROR(VLOOKUP($B135,[1]август!$B:$F,5, ),0)</f>
        <v>0</v>
      </c>
      <c r="U135" s="13">
        <f>IFERROR(VLOOKUP($B135,[1]сентябрь!$B:$F,4, ),0)</f>
        <v>0</v>
      </c>
      <c r="V135" s="13">
        <f>IFERROR(VLOOKUP($B135,[1]сентябрь!$B:$F,5, ),0)</f>
        <v>0</v>
      </c>
      <c r="W135" s="13">
        <f>IFERROR(VLOOKUP($B135,[1]октябрь!$B:$F,4, ),0)</f>
        <v>0</v>
      </c>
      <c r="X135" s="13">
        <f>IFERROR(VLOOKUP($B135,[1]октябрь!$B:$F,5, ),0)</f>
        <v>0</v>
      </c>
      <c r="Y135" s="13">
        <f>IFERROR(VLOOKUP($B135,[1]ноябрь!$B:$F,4, ),0)</f>
        <v>0</v>
      </c>
      <c r="Z135" s="13">
        <f>IFERROR(VLOOKUP($B135,[1]ноябрь!$B:$F,5, ),0)</f>
        <v>0</v>
      </c>
      <c r="AA135" s="13">
        <f>IFERROR(VLOOKUP($B135,[1]декабрь!$B:$F,4, ),0)</f>
        <v>0</v>
      </c>
      <c r="AB135" s="13">
        <f>IFERROR(VLOOKUP($B135,[1]декабрь!$B:$F,5, ),0)</f>
        <v>0</v>
      </c>
    </row>
    <row r="136" spans="1:28" x14ac:dyDescent="0.25">
      <c r="A136" s="14" t="s">
        <v>156</v>
      </c>
      <c r="B136" s="11" t="s">
        <v>156</v>
      </c>
      <c r="C136" s="12">
        <f>IFERROR(VLOOKUP($B136,[1]январь!$B:$F,3, ),0)-IFERROR(VLOOKUP($B136,[1]январь!$B:$F,2, ),0)</f>
        <v>42900.9</v>
      </c>
      <c r="D136" s="12">
        <f>Таблица3[[#This Row],[Столбец30]]+IFERROR(F136,0)+IFERROR(H136,0)+IFERROR(J136,0)+IFERROR(L136,0)+IFERROR(N136,0)+IFERROR(P136,0)+IFERROR(R136,0)+IFERROR(T136,0)+IFERROR(V136,0)+IFERROR(X136,0)+IFERROR(Z136,0)+IFERROR(AB136,0)-IFERROR(AA136,0)-IFERROR(Y136,0)-IFERROR(W136,0)-IFERROR(U136,0)-IFERROR(S136,0)-IFERROR(Q136,0)-IFERROR(O136,0)-IFERROR(M136,0)-IFERROR(K136,0)-IFERROR(I136,0)-IFERROR(G136,0)-IFERROR(E136,0)</f>
        <v>42900.9</v>
      </c>
      <c r="E136" s="13">
        <f>IFERROR(VLOOKUP($B136,[1]январь!$B:$F,4, ),0)</f>
        <v>0</v>
      </c>
      <c r="F136" s="13">
        <f>IFERROR(VLOOKUP($B136,[1]январь!$B:$F,5, ),0)</f>
        <v>0</v>
      </c>
      <c r="G136" s="13">
        <f>IFERROR(VLOOKUP($B136,[1]февраль!$B:$F,4, ),0)</f>
        <v>0</v>
      </c>
      <c r="H136" s="13">
        <f>IFERROR(VLOOKUP($B136,[1]февраль!$B:$F,5, ),0)</f>
        <v>0</v>
      </c>
      <c r="I136" s="13">
        <f>IFERROR(VLOOKUP($B136,[1]март!$B:$F,4, ),0)</f>
        <v>0</v>
      </c>
      <c r="J136" s="13">
        <f>IFERROR(VLOOKUP($B136,[1]март!$B:$F,5, ),0)</f>
        <v>0</v>
      </c>
      <c r="K136" s="13">
        <f>IFERROR(VLOOKUP($B136,[1]апрель!$B:$F,4, ),0)</f>
        <v>0</v>
      </c>
      <c r="L136" s="13">
        <f>IFERROR(VLOOKUP($B136,[1]апрель!$B:$F,5, ),0)</f>
        <v>0</v>
      </c>
      <c r="M136" s="13">
        <f>IFERROR(VLOOKUP($B136,[1]май!$B:$F,4, ),0)</f>
        <v>0</v>
      </c>
      <c r="N136" s="13">
        <f>IFERROR(VLOOKUP($B136,[1]май!$B:$F,5, ),0)</f>
        <v>0</v>
      </c>
      <c r="O136" s="13">
        <f>IFERROR(VLOOKUP($B136,[1]июнь!$B:$F,4, ),0)</f>
        <v>0</v>
      </c>
      <c r="P136" s="13">
        <f>IFERROR(VLOOKUP($B136,[1]июнь!$B:$F,5, ),0)</f>
        <v>0</v>
      </c>
      <c r="Q136" s="13">
        <f>IFERROR(VLOOKUP($B136,[1]июль!$B:$F,4, ),0)</f>
        <v>0</v>
      </c>
      <c r="R136" s="13">
        <f>IFERROR(VLOOKUP($B136,[1]июль!$B:$F,5, ),0)</f>
        <v>0</v>
      </c>
      <c r="S136" s="13">
        <f>IFERROR(VLOOKUP($B136,[1]август!$B:$F,4, ),0)</f>
        <v>0</v>
      </c>
      <c r="T136" s="13">
        <f>IFERROR(VLOOKUP($B136,[1]август!$B:$F,5, ),0)</f>
        <v>0</v>
      </c>
      <c r="U136" s="13">
        <f>IFERROR(VLOOKUP($B136,[1]сентябрь!$B:$F,4, ),0)</f>
        <v>0</v>
      </c>
      <c r="V136" s="13">
        <f>IFERROR(VLOOKUP($B136,[1]сентябрь!$B:$F,5, ),0)</f>
        <v>0</v>
      </c>
      <c r="W136" s="13">
        <f>IFERROR(VLOOKUP($B136,[1]октябрь!$B:$F,4, ),0)</f>
        <v>0</v>
      </c>
      <c r="X136" s="13">
        <f>IFERROR(VLOOKUP($B136,[1]октябрь!$B:$F,5, ),0)</f>
        <v>0</v>
      </c>
      <c r="Y136" s="13">
        <f>IFERROR(VLOOKUP($B136,[1]ноябрь!$B:$F,4, ),0)</f>
        <v>0</v>
      </c>
      <c r="Z136" s="13">
        <f>IFERROR(VLOOKUP($B136,[1]ноябрь!$B:$F,5, ),0)</f>
        <v>0</v>
      </c>
      <c r="AA136" s="13">
        <f>IFERROR(VLOOKUP($B136,[1]декабрь!$B:$F,4, ),0)</f>
        <v>0</v>
      </c>
      <c r="AB136" s="13">
        <f>IFERROR(VLOOKUP($B136,[1]декабрь!$B:$F,5, ),0)</f>
        <v>0</v>
      </c>
    </row>
    <row r="137" spans="1:28" x14ac:dyDescent="0.25">
      <c r="A137" s="10" t="s">
        <v>157</v>
      </c>
      <c r="B137" s="11" t="s">
        <v>157</v>
      </c>
      <c r="C137" s="12">
        <f>IFERROR(VLOOKUP($B137,[1]январь!$B:$F,3, ),0)-IFERROR(VLOOKUP($B137,[1]январь!$B:$F,2, ),0)</f>
        <v>39896.400000000001</v>
      </c>
      <c r="D137" s="12">
        <f>Таблица3[[#This Row],[Столбец30]]+IFERROR(F137,0)+IFERROR(H137,0)+IFERROR(J137,0)+IFERROR(L137,0)+IFERROR(N137,0)+IFERROR(P137,0)+IFERROR(R137,0)+IFERROR(T137,0)+IFERROR(V137,0)+IFERROR(X137,0)+IFERROR(Z137,0)+IFERROR(AB137,0)-IFERROR(AA137,0)-IFERROR(Y137,0)-IFERROR(W137,0)-IFERROR(U137,0)-IFERROR(S137,0)-IFERROR(Q137,0)-IFERROR(O137,0)-IFERROR(M137,0)-IFERROR(K137,0)-IFERROR(I137,0)-IFERROR(G137,0)-IFERROR(E137,0)</f>
        <v>39896.400000000001</v>
      </c>
      <c r="E137" s="13">
        <f>IFERROR(VLOOKUP($B137,[1]январь!$B:$F,4, ),0)</f>
        <v>0</v>
      </c>
      <c r="F137" s="13">
        <f>IFERROR(VLOOKUP($B137,[1]январь!$B:$F,5, ),0)</f>
        <v>0</v>
      </c>
      <c r="G137" s="13">
        <f>IFERROR(VLOOKUP($B137,[1]февраль!$B:$F,4, ),0)</f>
        <v>0</v>
      </c>
      <c r="H137" s="13">
        <f>IFERROR(VLOOKUP($B137,[1]февраль!$B:$F,5, ),0)</f>
        <v>0</v>
      </c>
      <c r="I137" s="13">
        <f>IFERROR(VLOOKUP($B137,[1]март!$B:$F,4, ),0)</f>
        <v>0</v>
      </c>
      <c r="J137" s="13">
        <f>IFERROR(VLOOKUP($B137,[1]март!$B:$F,5, ),0)</f>
        <v>0</v>
      </c>
      <c r="K137" s="13">
        <f>IFERROR(VLOOKUP($B137,[1]апрель!$B:$F,4, ),0)</f>
        <v>0</v>
      </c>
      <c r="L137" s="13">
        <f>IFERROR(VLOOKUP($B137,[1]апрель!$B:$F,5, ),0)</f>
        <v>0</v>
      </c>
      <c r="M137" s="13">
        <f>IFERROR(VLOOKUP($B137,[1]май!$B:$F,4, ),0)</f>
        <v>0</v>
      </c>
      <c r="N137" s="13">
        <f>IFERROR(VLOOKUP($B137,[1]май!$B:$F,5, ),0)</f>
        <v>0</v>
      </c>
      <c r="O137" s="13">
        <f>IFERROR(VLOOKUP($B137,[1]июнь!$B:$F,4, ),0)</f>
        <v>0</v>
      </c>
      <c r="P137" s="13">
        <f>IFERROR(VLOOKUP($B137,[1]июнь!$B:$F,5, ),0)</f>
        <v>0</v>
      </c>
      <c r="Q137" s="13">
        <f>IFERROR(VLOOKUP($B137,[1]июль!$B:$F,4, ),0)</f>
        <v>0</v>
      </c>
      <c r="R137" s="13">
        <f>IFERROR(VLOOKUP($B137,[1]июль!$B:$F,5, ),0)</f>
        <v>0</v>
      </c>
      <c r="S137" s="13">
        <f>IFERROR(VLOOKUP($B137,[1]август!$B:$F,4, ),0)</f>
        <v>0</v>
      </c>
      <c r="T137" s="13">
        <f>IFERROR(VLOOKUP($B137,[1]август!$B:$F,5, ),0)</f>
        <v>0</v>
      </c>
      <c r="U137" s="13">
        <f>IFERROR(VLOOKUP($B137,[1]сентябрь!$B:$F,4, ),0)</f>
        <v>0</v>
      </c>
      <c r="V137" s="13">
        <f>IFERROR(VLOOKUP($B137,[1]сентябрь!$B:$F,5, ),0)</f>
        <v>0</v>
      </c>
      <c r="W137" s="13">
        <f>IFERROR(VLOOKUP($B137,[1]октябрь!$B:$F,4, ),0)</f>
        <v>0</v>
      </c>
      <c r="X137" s="13">
        <f>IFERROR(VLOOKUP($B137,[1]октябрь!$B:$F,5, ),0)</f>
        <v>0</v>
      </c>
      <c r="Y137" s="13">
        <f>IFERROR(VLOOKUP($B137,[1]ноябрь!$B:$F,4, ),0)</f>
        <v>0</v>
      </c>
      <c r="Z137" s="13">
        <f>IFERROR(VLOOKUP($B137,[1]ноябрь!$B:$F,5, ),0)</f>
        <v>0</v>
      </c>
      <c r="AA137" s="13">
        <f>IFERROR(VLOOKUP($B137,[1]декабрь!$B:$F,4, ),0)</f>
        <v>0</v>
      </c>
      <c r="AB137" s="13">
        <f>IFERROR(VLOOKUP($B137,[1]декабрь!$B:$F,5, ),0)</f>
        <v>0</v>
      </c>
    </row>
    <row r="138" spans="1:28" x14ac:dyDescent="0.25">
      <c r="A138" s="14" t="s">
        <v>158</v>
      </c>
      <c r="B138" s="11" t="s">
        <v>158</v>
      </c>
      <c r="C138" s="12">
        <f>IFERROR(VLOOKUP($B138,[1]январь!$B:$F,3, ),0)-IFERROR(VLOOKUP($B138,[1]январь!$B:$F,2, ),0)</f>
        <v>5093.51</v>
      </c>
      <c r="D138" s="12">
        <f>Таблица3[[#This Row],[Столбец30]]+IFERROR(F138,0)+IFERROR(H138,0)+IFERROR(J138,0)+IFERROR(L138,0)+IFERROR(N138,0)+IFERROR(P138,0)+IFERROR(R138,0)+IFERROR(T138,0)+IFERROR(V138,0)+IFERROR(X138,0)+IFERROR(Z138,0)+IFERROR(AB138,0)-IFERROR(AA138,0)-IFERROR(Y138,0)-IFERROR(W138,0)-IFERROR(U138,0)-IFERROR(S138,0)-IFERROR(Q138,0)-IFERROR(O138,0)-IFERROR(M138,0)-IFERROR(K138,0)-IFERROR(I138,0)-IFERROR(G138,0)-IFERROR(E138,0)</f>
        <v>5093.51</v>
      </c>
      <c r="E138" s="13">
        <f>IFERROR(VLOOKUP($B138,[1]январь!$B:$F,4, ),0)</f>
        <v>0</v>
      </c>
      <c r="F138" s="13">
        <f>IFERROR(VLOOKUP($B138,[1]январь!$B:$F,5, ),0)</f>
        <v>0</v>
      </c>
      <c r="G138" s="13">
        <f>IFERROR(VLOOKUP($B138,[1]февраль!$B:$F,4, ),0)</f>
        <v>0</v>
      </c>
      <c r="H138" s="13">
        <f>IFERROR(VLOOKUP($B138,[1]февраль!$B:$F,5, ),0)</f>
        <v>0</v>
      </c>
      <c r="I138" s="13">
        <f>IFERROR(VLOOKUP($B138,[1]март!$B:$F,4, ),0)</f>
        <v>0</v>
      </c>
      <c r="J138" s="13">
        <f>IFERROR(VLOOKUP($B138,[1]март!$B:$F,5, ),0)</f>
        <v>0</v>
      </c>
      <c r="K138" s="13">
        <f>IFERROR(VLOOKUP($B138,[1]апрель!$B:$F,4, ),0)</f>
        <v>0</v>
      </c>
      <c r="L138" s="13">
        <f>IFERROR(VLOOKUP($B138,[1]апрель!$B:$F,5, ),0)</f>
        <v>0</v>
      </c>
      <c r="M138" s="13">
        <f>IFERROR(VLOOKUP($B138,[1]май!$B:$F,4, ),0)</f>
        <v>0</v>
      </c>
      <c r="N138" s="13">
        <f>IFERROR(VLOOKUP($B138,[1]май!$B:$F,5, ),0)</f>
        <v>0</v>
      </c>
      <c r="O138" s="13">
        <f>IFERROR(VLOOKUP($B138,[1]июнь!$B:$F,4, ),0)</f>
        <v>0</v>
      </c>
      <c r="P138" s="13">
        <f>IFERROR(VLOOKUP($B138,[1]июнь!$B:$F,5, ),0)</f>
        <v>0</v>
      </c>
      <c r="Q138" s="13">
        <f>IFERROR(VLOOKUP($B138,[1]июль!$B:$F,4, ),0)</f>
        <v>0</v>
      </c>
      <c r="R138" s="13">
        <f>IFERROR(VLOOKUP($B138,[1]июль!$B:$F,5, ),0)</f>
        <v>0</v>
      </c>
      <c r="S138" s="13">
        <f>IFERROR(VLOOKUP($B138,[1]август!$B:$F,4, ),0)</f>
        <v>0</v>
      </c>
      <c r="T138" s="13">
        <f>IFERROR(VLOOKUP($B138,[1]август!$B:$F,5, ),0)</f>
        <v>0</v>
      </c>
      <c r="U138" s="13">
        <f>IFERROR(VLOOKUP($B138,[1]сентябрь!$B:$F,4, ),0)</f>
        <v>0</v>
      </c>
      <c r="V138" s="13">
        <f>IFERROR(VLOOKUP($B138,[1]сентябрь!$B:$F,5, ),0)</f>
        <v>0</v>
      </c>
      <c r="W138" s="13">
        <f>IFERROR(VLOOKUP($B138,[1]октябрь!$B:$F,4, ),0)</f>
        <v>0</v>
      </c>
      <c r="X138" s="13">
        <f>IFERROR(VLOOKUP($B138,[1]октябрь!$B:$F,5, ),0)</f>
        <v>0</v>
      </c>
      <c r="Y138" s="13">
        <f>IFERROR(VLOOKUP($B138,[1]ноябрь!$B:$F,4, ),0)</f>
        <v>0</v>
      </c>
      <c r="Z138" s="13">
        <f>IFERROR(VLOOKUP($B138,[1]ноябрь!$B:$F,5, ),0)</f>
        <v>0</v>
      </c>
      <c r="AA138" s="13">
        <f>IFERROR(VLOOKUP($B138,[1]декабрь!$B:$F,4, ),0)</f>
        <v>0</v>
      </c>
      <c r="AB138" s="13">
        <f>IFERROR(VLOOKUP($B138,[1]декабрь!$B:$F,5, ),0)</f>
        <v>0</v>
      </c>
    </row>
    <row r="139" spans="1:28" x14ac:dyDescent="0.25">
      <c r="A139" s="10" t="s">
        <v>159</v>
      </c>
      <c r="B139" s="11" t="s">
        <v>159</v>
      </c>
      <c r="C139" s="12">
        <f>IFERROR(VLOOKUP($B139,[1]январь!$B:$F,3, ),0)-IFERROR(VLOOKUP($B139,[1]январь!$B:$F,2, ),0)</f>
        <v>-2955.78</v>
      </c>
      <c r="D139" s="12">
        <f>Таблица3[[#This Row],[Столбец30]]+IFERROR(F139,0)+IFERROR(H139,0)+IFERROR(J139,0)+IFERROR(L139,0)+IFERROR(N139,0)+IFERROR(P139,0)+IFERROR(R139,0)+IFERROR(T139,0)+IFERROR(V139,0)+IFERROR(X139,0)+IFERROR(Z139,0)+IFERROR(AB139,0)-IFERROR(AA139,0)-IFERROR(Y139,0)-IFERROR(W139,0)-IFERROR(U139,0)-IFERROR(S139,0)-IFERROR(Q139,0)-IFERROR(O139,0)-IFERROR(M139,0)-IFERROR(K139,0)-IFERROR(I139,0)-IFERROR(G139,0)-IFERROR(E139,0)</f>
        <v>-2955.78</v>
      </c>
      <c r="E139" s="13">
        <f>IFERROR(VLOOKUP($B139,[1]январь!$B:$F,4, ),0)</f>
        <v>0</v>
      </c>
      <c r="F139" s="13">
        <f>IFERROR(VLOOKUP($B139,[1]январь!$B:$F,5, ),0)</f>
        <v>0</v>
      </c>
      <c r="G139" s="13">
        <f>IFERROR(VLOOKUP($B139,[1]февраль!$B:$F,4, ),0)</f>
        <v>0</v>
      </c>
      <c r="H139" s="13">
        <f>IFERROR(VLOOKUP($B139,[1]февраль!$B:$F,5, ),0)</f>
        <v>0</v>
      </c>
      <c r="I139" s="13">
        <f>IFERROR(VLOOKUP($B139,[1]март!$B:$F,4, ),0)</f>
        <v>0</v>
      </c>
      <c r="J139" s="13">
        <f>IFERROR(VLOOKUP($B139,[1]март!$B:$F,5, ),0)</f>
        <v>0</v>
      </c>
      <c r="K139" s="13">
        <f>IFERROR(VLOOKUP($B139,[1]апрель!$B:$F,4, ),0)</f>
        <v>0</v>
      </c>
      <c r="L139" s="13">
        <f>IFERROR(VLOOKUP($B139,[1]апрель!$B:$F,5, ),0)</f>
        <v>0</v>
      </c>
      <c r="M139" s="13">
        <f>IFERROR(VLOOKUP($B139,[1]май!$B:$F,4, ),0)</f>
        <v>0</v>
      </c>
      <c r="N139" s="13">
        <f>IFERROR(VLOOKUP($B139,[1]май!$B:$F,5, ),0)</f>
        <v>0</v>
      </c>
      <c r="O139" s="13">
        <f>IFERROR(VLOOKUP($B139,[1]июнь!$B:$F,4, ),0)</f>
        <v>0</v>
      </c>
      <c r="P139" s="13">
        <f>IFERROR(VLOOKUP($B139,[1]июнь!$B:$F,5, ),0)</f>
        <v>0</v>
      </c>
      <c r="Q139" s="13">
        <f>IFERROR(VLOOKUP($B139,[1]июль!$B:$F,4, ),0)</f>
        <v>0</v>
      </c>
      <c r="R139" s="13">
        <f>IFERROR(VLOOKUP($B139,[1]июль!$B:$F,5, ),0)</f>
        <v>0</v>
      </c>
      <c r="S139" s="13">
        <f>IFERROR(VLOOKUP($B139,[1]август!$B:$F,4, ),0)</f>
        <v>0</v>
      </c>
      <c r="T139" s="13">
        <f>IFERROR(VLOOKUP($B139,[1]август!$B:$F,5, ),0)</f>
        <v>0</v>
      </c>
      <c r="U139" s="13">
        <f>IFERROR(VLOOKUP($B139,[1]сентябрь!$B:$F,4, ),0)</f>
        <v>0</v>
      </c>
      <c r="V139" s="13">
        <f>IFERROR(VLOOKUP($B139,[1]сентябрь!$B:$F,5, ),0)</f>
        <v>0</v>
      </c>
      <c r="W139" s="13">
        <f>IFERROR(VLOOKUP($B139,[1]октябрь!$B:$F,4, ),0)</f>
        <v>0</v>
      </c>
      <c r="X139" s="13">
        <f>IFERROR(VLOOKUP($B139,[1]октябрь!$B:$F,5, ),0)</f>
        <v>0</v>
      </c>
      <c r="Y139" s="13">
        <f>IFERROR(VLOOKUP($B139,[1]ноябрь!$B:$F,4, ),0)</f>
        <v>0</v>
      </c>
      <c r="Z139" s="13">
        <f>IFERROR(VLOOKUP($B139,[1]ноябрь!$B:$F,5, ),0)</f>
        <v>0</v>
      </c>
      <c r="AA139" s="13">
        <f>IFERROR(VLOOKUP($B139,[1]декабрь!$B:$F,4, ),0)</f>
        <v>0</v>
      </c>
      <c r="AB139" s="13">
        <f>IFERROR(VLOOKUP($B139,[1]декабрь!$B:$F,5, ),0)</f>
        <v>0</v>
      </c>
    </row>
    <row r="140" spans="1:28" x14ac:dyDescent="0.25">
      <c r="A140" s="14" t="s">
        <v>160</v>
      </c>
      <c r="B140" s="11" t="s">
        <v>160</v>
      </c>
      <c r="C140" s="12">
        <f>IFERROR(VLOOKUP($B140,[1]январь!$B:$F,3, ),0)-IFERROR(VLOOKUP($B140,[1]январь!$B:$F,2, ),0)</f>
        <v>0</v>
      </c>
      <c r="D140" s="12">
        <f>Таблица3[[#This Row],[Столбец30]]+IFERROR(F140,0)+IFERROR(H140,0)+IFERROR(J140,0)+IFERROR(L140,0)+IFERROR(N140,0)+IFERROR(P140,0)+IFERROR(R140,0)+IFERROR(T140,0)+IFERROR(V140,0)+IFERROR(X140,0)+IFERROR(Z140,0)+IFERROR(AB140,0)-IFERROR(AA140,0)-IFERROR(Y140,0)-IFERROR(W140,0)-IFERROR(U140,0)-IFERROR(S140,0)-IFERROR(Q140,0)-IFERROR(O140,0)-IFERROR(M140,0)-IFERROR(K140,0)-IFERROR(I140,0)-IFERROR(G140,0)-IFERROR(E140,0)</f>
        <v>0</v>
      </c>
      <c r="E140" s="13">
        <f>IFERROR(VLOOKUP($B140,[1]январь!$B:$F,4, ),0)</f>
        <v>0</v>
      </c>
      <c r="F140" s="13">
        <f>IFERROR(VLOOKUP($B140,[1]январь!$B:$F,5, ),0)</f>
        <v>0</v>
      </c>
      <c r="G140" s="13">
        <f>IFERROR(VLOOKUP($B140,[1]февраль!$B:$F,4, ),0)</f>
        <v>0</v>
      </c>
      <c r="H140" s="13">
        <f>IFERROR(VLOOKUP($B140,[1]февраль!$B:$F,5, ),0)</f>
        <v>0</v>
      </c>
      <c r="I140" s="13">
        <f>IFERROR(VLOOKUP($B140,[1]март!$B:$F,4, ),0)</f>
        <v>0</v>
      </c>
      <c r="J140" s="13">
        <f>IFERROR(VLOOKUP($B140,[1]март!$B:$F,5, ),0)</f>
        <v>0</v>
      </c>
      <c r="K140" s="13">
        <f>IFERROR(VLOOKUP($B140,[1]апрель!$B:$F,4, ),0)</f>
        <v>0</v>
      </c>
      <c r="L140" s="13">
        <f>IFERROR(VLOOKUP($B140,[1]апрель!$B:$F,5, ),0)</f>
        <v>0</v>
      </c>
      <c r="M140" s="13">
        <f>IFERROR(VLOOKUP($B140,[1]май!$B:$F,4, ),0)</f>
        <v>0</v>
      </c>
      <c r="N140" s="13">
        <f>IFERROR(VLOOKUP($B140,[1]май!$B:$F,5, ),0)</f>
        <v>0</v>
      </c>
      <c r="O140" s="13">
        <f>IFERROR(VLOOKUP($B140,[1]июнь!$B:$F,4, ),0)</f>
        <v>0</v>
      </c>
      <c r="P140" s="13">
        <f>IFERROR(VLOOKUP($B140,[1]июнь!$B:$F,5, ),0)</f>
        <v>0</v>
      </c>
      <c r="Q140" s="13">
        <f>IFERROR(VLOOKUP($B140,[1]июль!$B:$F,4, ),0)</f>
        <v>0</v>
      </c>
      <c r="R140" s="13">
        <f>IFERROR(VLOOKUP($B140,[1]июль!$B:$F,5, ),0)</f>
        <v>0</v>
      </c>
      <c r="S140" s="13">
        <f>IFERROR(VLOOKUP($B140,[1]август!$B:$F,4, ),0)</f>
        <v>0</v>
      </c>
      <c r="T140" s="13">
        <f>IFERROR(VLOOKUP($B140,[1]август!$B:$F,5, ),0)</f>
        <v>0</v>
      </c>
      <c r="U140" s="13">
        <f>IFERROR(VLOOKUP($B140,[1]сентябрь!$B:$F,4, ),0)</f>
        <v>0</v>
      </c>
      <c r="V140" s="13">
        <f>IFERROR(VLOOKUP($B140,[1]сентябрь!$B:$F,5, ),0)</f>
        <v>0</v>
      </c>
      <c r="W140" s="13">
        <f>IFERROR(VLOOKUP($B140,[1]октябрь!$B:$F,4, ),0)</f>
        <v>0</v>
      </c>
      <c r="X140" s="13">
        <f>IFERROR(VLOOKUP($B140,[1]октябрь!$B:$F,5, ),0)</f>
        <v>0</v>
      </c>
      <c r="Y140" s="13">
        <f>IFERROR(VLOOKUP($B140,[1]ноябрь!$B:$F,4, ),0)</f>
        <v>0</v>
      </c>
      <c r="Z140" s="13">
        <f>IFERROR(VLOOKUP($B140,[1]ноябрь!$B:$F,5, ),0)</f>
        <v>0</v>
      </c>
      <c r="AA140" s="13">
        <f>IFERROR(VLOOKUP($B140,[1]декабрь!$B:$F,4, ),0)</f>
        <v>0</v>
      </c>
      <c r="AB140" s="13">
        <f>IFERROR(VLOOKUP($B140,[1]декабрь!$B:$F,5, ),0)</f>
        <v>0</v>
      </c>
    </row>
    <row r="141" spans="1:28" x14ac:dyDescent="0.25">
      <c r="A141" s="19" t="s">
        <v>161</v>
      </c>
      <c r="B141" s="11" t="s">
        <v>162</v>
      </c>
      <c r="C141" s="12">
        <f>SUBTOTAL(109,Таблица3[Столбец30])</f>
        <v>431702.49</v>
      </c>
      <c r="D141" s="12">
        <f>SUBTOTAL(109,Таблица3[Столбец29])</f>
        <v>421570.82</v>
      </c>
      <c r="E141" s="20">
        <f>SUM(Таблица3[Столбец4])</f>
        <v>77984.28</v>
      </c>
      <c r="F141" s="20">
        <f>SUM(Таблица3[Столбец5])</f>
        <v>67852.61</v>
      </c>
      <c r="G141" s="20">
        <f>SUM(Таблица3[Столбец6])</f>
        <v>0</v>
      </c>
      <c r="H141" s="20">
        <f>SUM(Таблица3[Столбец7])</f>
        <v>0</v>
      </c>
      <c r="I141" s="20">
        <f>SUM(Таблица3[Столбец8])</f>
        <v>0</v>
      </c>
      <c r="J141" s="20">
        <f>SUM(Таблица3[Столбец9])</f>
        <v>0</v>
      </c>
      <c r="K141" s="20">
        <f>SUM(Таблица3[Столбец10])</f>
        <v>0</v>
      </c>
      <c r="L141" s="20">
        <f>SUM(Таблица3[Столбец11])</f>
        <v>0</v>
      </c>
      <c r="M141" s="20">
        <f>SUM(Таблица3[Столбец12])</f>
        <v>0</v>
      </c>
      <c r="N141" s="20">
        <f>SUM(Таблица3[Столбец13])</f>
        <v>0</v>
      </c>
      <c r="O141" s="20">
        <f>SUM(Таблица3[Столбец14])</f>
        <v>0</v>
      </c>
      <c r="P141" s="20">
        <f>SUM(Таблица3[Столбец15])</f>
        <v>0</v>
      </c>
      <c r="Q141" s="20">
        <f>SUM(Таблица3[Столбец16])</f>
        <v>0</v>
      </c>
      <c r="R141" s="20">
        <f>SUM(Таблица3[Столбец17])</f>
        <v>0</v>
      </c>
      <c r="S141" s="20">
        <f>SUM(Таблица3[Столбец18])</f>
        <v>0</v>
      </c>
      <c r="T141" s="20">
        <f>SUM(Таблица3[Столбец19])</f>
        <v>0</v>
      </c>
      <c r="U141" s="20">
        <f>SUM(Таблица3[Столбец20])</f>
        <v>0</v>
      </c>
      <c r="V141" s="20">
        <f>SUM(Таблица3[Столбец21])</f>
        <v>0</v>
      </c>
      <c r="W141" s="20">
        <f>SUM(Таблица3[Столбец22])</f>
        <v>0</v>
      </c>
      <c r="X141" s="20">
        <f>SUM(Таблица3[Столбец23])</f>
        <v>0</v>
      </c>
      <c r="Y141" s="20">
        <f>SUM(Таблица3[Столбец24])</f>
        <v>0</v>
      </c>
      <c r="Z141" s="20">
        <f>SUM(Таблица3[Столбец25])</f>
        <v>0</v>
      </c>
      <c r="AA141" s="20">
        <f>SUM(Таблица3[Столбец26])</f>
        <v>0</v>
      </c>
      <c r="AB141" s="20">
        <f>SUM(Таблица3[Столбец27])</f>
        <v>0</v>
      </c>
    </row>
  </sheetData>
  <mergeCells count="15">
    <mergeCell ref="Y1:Z1"/>
    <mergeCell ref="AA1:AB1"/>
    <mergeCell ref="C2:D2"/>
    <mergeCell ref="M1:N1"/>
    <mergeCell ref="O1:P1"/>
    <mergeCell ref="Q1:R1"/>
    <mergeCell ref="S1:T1"/>
    <mergeCell ref="U1:V1"/>
    <mergeCell ref="W1:X1"/>
    <mergeCell ref="A1:A2"/>
    <mergeCell ref="B1:B2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Eugene</cp:lastModifiedBy>
  <dcterms:created xsi:type="dcterms:W3CDTF">2024-01-21T08:31:54Z</dcterms:created>
  <dcterms:modified xsi:type="dcterms:W3CDTF">2024-01-21T08:32:07Z</dcterms:modified>
</cp:coreProperties>
</file>