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8800" windowHeight="11700"/>
  </bookViews>
  <sheets>
    <sheet name="общая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9" i="1" l="1"/>
  <c r="AA139" i="1"/>
  <c r="Z139" i="1"/>
  <c r="Y139" i="1"/>
  <c r="AC139" i="1" s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AC138" i="1" s="1"/>
  <c r="C138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AC137" i="1" s="1"/>
  <c r="C137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AC136" i="1" s="1"/>
  <c r="C136" i="1"/>
  <c r="AB135" i="1"/>
  <c r="AA135" i="1"/>
  <c r="Z135" i="1"/>
  <c r="Y135" i="1"/>
  <c r="AC135" i="1" s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AC134" i="1" s="1"/>
  <c r="C134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AC133" i="1" s="1"/>
  <c r="C133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AC132" i="1" s="1"/>
  <c r="C132" i="1"/>
  <c r="AB131" i="1"/>
  <c r="AA131" i="1"/>
  <c r="Z131" i="1"/>
  <c r="Y131" i="1"/>
  <c r="AC131" i="1" s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AC130" i="1" s="1"/>
  <c r="C130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AC129" i="1" s="1"/>
  <c r="C129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AC128" i="1" s="1"/>
  <c r="C128" i="1"/>
  <c r="AB127" i="1"/>
  <c r="AA127" i="1"/>
  <c r="Z127" i="1"/>
  <c r="Y127" i="1"/>
  <c r="AC127" i="1" s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AC126" i="1" s="1"/>
  <c r="C126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AC125" i="1" s="1"/>
  <c r="C125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AC124" i="1" s="1"/>
  <c r="C124" i="1"/>
  <c r="AB123" i="1"/>
  <c r="AA123" i="1"/>
  <c r="Z123" i="1"/>
  <c r="Y123" i="1"/>
  <c r="AC123" i="1" s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AC122" i="1" s="1"/>
  <c r="C122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AC121" i="1" s="1"/>
  <c r="C121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AC120" i="1" s="1"/>
  <c r="C120" i="1"/>
  <c r="AB119" i="1"/>
  <c r="AA119" i="1"/>
  <c r="Z119" i="1"/>
  <c r="Y119" i="1"/>
  <c r="AC119" i="1" s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AC118" i="1" s="1"/>
  <c r="C118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AC117" i="1" s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AC116" i="1" s="1"/>
  <c r="C116" i="1"/>
  <c r="AB115" i="1"/>
  <c r="AA115" i="1"/>
  <c r="Z115" i="1"/>
  <c r="Y115" i="1"/>
  <c r="AC115" i="1" s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AC114" i="1" s="1"/>
  <c r="C114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AC113" i="1" s="1"/>
  <c r="C113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C112" i="1" s="1"/>
  <c r="C112" i="1"/>
  <c r="AB111" i="1"/>
  <c r="AA111" i="1"/>
  <c r="Z111" i="1"/>
  <c r="Y111" i="1"/>
  <c r="AC111" i="1" s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AC110" i="1" s="1"/>
  <c r="C110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AC109" i="1" s="1"/>
  <c r="C109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AC108" i="1" s="1"/>
  <c r="C108" i="1"/>
  <c r="AB107" i="1"/>
  <c r="AA107" i="1"/>
  <c r="Z107" i="1"/>
  <c r="Y107" i="1"/>
  <c r="AC107" i="1" s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AC106" i="1" s="1"/>
  <c r="C106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C105" i="1" s="1"/>
  <c r="C105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AC104" i="1" s="1"/>
  <c r="C104" i="1"/>
  <c r="AB103" i="1"/>
  <c r="AA103" i="1"/>
  <c r="Z103" i="1"/>
  <c r="Y103" i="1"/>
  <c r="AC103" i="1" s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C102" i="1" s="1"/>
  <c r="C102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AC101" i="1" s="1"/>
  <c r="C101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C100" i="1" s="1"/>
  <c r="C100" i="1"/>
  <c r="AB99" i="1"/>
  <c r="AA99" i="1"/>
  <c r="Z99" i="1"/>
  <c r="Y99" i="1"/>
  <c r="AC99" i="1" s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C98" i="1" s="1"/>
  <c r="C98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C97" i="1" s="1"/>
  <c r="C97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C96" i="1" s="1"/>
  <c r="C96" i="1"/>
  <c r="AB95" i="1"/>
  <c r="AA95" i="1"/>
  <c r="Z95" i="1"/>
  <c r="Y95" i="1"/>
  <c r="AC95" i="1" s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C94" i="1" s="1"/>
  <c r="C94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C93" i="1" s="1"/>
  <c r="C93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C92" i="1" s="1"/>
  <c r="C92" i="1"/>
  <c r="AB91" i="1"/>
  <c r="AA91" i="1"/>
  <c r="Z91" i="1"/>
  <c r="Y91" i="1"/>
  <c r="AC91" i="1" s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C90" i="1" s="1"/>
  <c r="C90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C89" i="1" s="1"/>
  <c r="C89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C88" i="1" s="1"/>
  <c r="C88" i="1"/>
  <c r="AB87" i="1"/>
  <c r="AA87" i="1"/>
  <c r="Z87" i="1"/>
  <c r="Y87" i="1"/>
  <c r="AC87" i="1" s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C86" i="1" s="1"/>
  <c r="C86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C85" i="1" s="1"/>
  <c r="C85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C84" i="1" s="1"/>
  <c r="C84" i="1"/>
  <c r="AB83" i="1"/>
  <c r="AA83" i="1"/>
  <c r="Z83" i="1"/>
  <c r="Y83" i="1"/>
  <c r="AC83" i="1" s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C82" i="1" s="1"/>
  <c r="C82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C81" i="1" s="1"/>
  <c r="C81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C80" i="1" s="1"/>
  <c r="C80" i="1"/>
  <c r="AB79" i="1"/>
  <c r="AA79" i="1"/>
  <c r="Z79" i="1"/>
  <c r="Y79" i="1"/>
  <c r="AC79" i="1" s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C78" i="1" s="1"/>
  <c r="C78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C77" i="1" s="1"/>
  <c r="C77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C76" i="1" s="1"/>
  <c r="C76" i="1"/>
  <c r="AB75" i="1"/>
  <c r="AA75" i="1"/>
  <c r="Z75" i="1"/>
  <c r="Y75" i="1"/>
  <c r="AC75" i="1" s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C74" i="1" s="1"/>
  <c r="C74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73" i="1" s="1"/>
  <c r="C73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C72" i="1"/>
  <c r="AB71" i="1"/>
  <c r="AA71" i="1"/>
  <c r="Z71" i="1"/>
  <c r="Y71" i="1"/>
  <c r="AC71" i="1" s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C70" i="1" s="1"/>
  <c r="C70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C69" i="1" s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C68" i="1" s="1"/>
  <c r="C68" i="1"/>
  <c r="AB67" i="1"/>
  <c r="AA67" i="1"/>
  <c r="Z67" i="1"/>
  <c r="Y67" i="1"/>
  <c r="AC67" i="1" s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C66" i="1" s="1"/>
  <c r="C66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C65" i="1" s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C64" i="1" s="1"/>
  <c r="C64" i="1"/>
  <c r="AB63" i="1"/>
  <c r="AA63" i="1"/>
  <c r="Z63" i="1"/>
  <c r="Y63" i="1"/>
  <c r="AC63" i="1" s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C62" i="1" s="1"/>
  <c r="C62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C61" i="1" s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C60" i="1" s="1"/>
  <c r="C60" i="1"/>
  <c r="AB59" i="1"/>
  <c r="AA59" i="1"/>
  <c r="Z59" i="1"/>
  <c r="Y59" i="1"/>
  <c r="AC59" i="1" s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C58" i="1" s="1"/>
  <c r="C58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C57" i="1" s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C56" i="1" s="1"/>
  <c r="C56" i="1"/>
  <c r="AB55" i="1"/>
  <c r="AA55" i="1"/>
  <c r="Z55" i="1"/>
  <c r="Y55" i="1"/>
  <c r="AC55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C54" i="1" s="1"/>
  <c r="C54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C53" i="1" s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C52" i="1" s="1"/>
  <c r="C52" i="1"/>
  <c r="AB51" i="1"/>
  <c r="AA51" i="1"/>
  <c r="Z51" i="1"/>
  <c r="Y51" i="1"/>
  <c r="AC51" i="1" s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C50" i="1" s="1"/>
  <c r="C50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C49" i="1" s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C48" i="1" s="1"/>
  <c r="C48" i="1"/>
  <c r="AB47" i="1"/>
  <c r="AA47" i="1"/>
  <c r="Z47" i="1"/>
  <c r="Y47" i="1"/>
  <c r="AC47" i="1" s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C46" i="1" s="1"/>
  <c r="C46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C45" i="1" s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C44" i="1" s="1"/>
  <c r="C44" i="1"/>
  <c r="AB43" i="1"/>
  <c r="AA43" i="1"/>
  <c r="Z43" i="1"/>
  <c r="Y43" i="1"/>
  <c r="AC43" i="1" s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C42" i="1" s="1"/>
  <c r="C42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C41" i="1" s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C40" i="1" s="1"/>
  <c r="C40" i="1"/>
  <c r="AB39" i="1"/>
  <c r="AA39" i="1"/>
  <c r="Z39" i="1"/>
  <c r="Y39" i="1"/>
  <c r="AC39" i="1" s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C38" i="1" s="1"/>
  <c r="C38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C37" i="1" s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C36" i="1" s="1"/>
  <c r="C36" i="1"/>
  <c r="AB35" i="1"/>
  <c r="AA35" i="1"/>
  <c r="Z35" i="1"/>
  <c r="Y35" i="1"/>
  <c r="AC35" i="1" s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C34" i="1" s="1"/>
  <c r="C34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C33" i="1" s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C32" i="1" s="1"/>
  <c r="C32" i="1"/>
  <c r="AB31" i="1"/>
  <c r="AA31" i="1"/>
  <c r="Z31" i="1"/>
  <c r="Y31" i="1"/>
  <c r="AC31" i="1" s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C30" i="1" s="1"/>
  <c r="C30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C29" i="1" s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C28" i="1" s="1"/>
  <c r="C28" i="1"/>
  <c r="AB27" i="1"/>
  <c r="AA27" i="1"/>
  <c r="Z27" i="1"/>
  <c r="Y27" i="1"/>
  <c r="AC27" i="1" s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C26" i="1" s="1"/>
  <c r="C26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C25" i="1" s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C24" i="1" s="1"/>
  <c r="C24" i="1"/>
  <c r="AB23" i="1"/>
  <c r="AA23" i="1"/>
  <c r="Z23" i="1"/>
  <c r="Y23" i="1"/>
  <c r="AC23" i="1" s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C22" i="1" s="1"/>
  <c r="C22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C21" i="1" s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C20" i="1" s="1"/>
  <c r="C20" i="1"/>
  <c r="AB19" i="1"/>
  <c r="AA19" i="1"/>
  <c r="Z19" i="1"/>
  <c r="Y19" i="1"/>
  <c r="X19" i="1"/>
  <c r="W19" i="1"/>
  <c r="V19" i="1"/>
  <c r="U19" i="1"/>
  <c r="AC19" i="1" s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C18" i="1" s="1"/>
  <c r="C18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C17" i="1" s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C16" i="1" s="1"/>
  <c r="C16" i="1"/>
  <c r="AB15" i="1"/>
  <c r="AA15" i="1"/>
  <c r="Z15" i="1"/>
  <c r="Y15" i="1"/>
  <c r="AC15" i="1" s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C14" i="1" s="1"/>
  <c r="C14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C13" i="1" s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C12" i="1" s="1"/>
  <c r="C12" i="1"/>
  <c r="AB11" i="1"/>
  <c r="AA11" i="1"/>
  <c r="Z11" i="1"/>
  <c r="Y11" i="1"/>
  <c r="AC11" i="1" s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AC10" i="1" s="1"/>
  <c r="C10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C9" i="1" s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AC8" i="1" s="1"/>
  <c r="C8" i="1"/>
  <c r="AB7" i="1"/>
  <c r="AA7" i="1"/>
  <c r="Z7" i="1"/>
  <c r="Y7" i="1"/>
  <c r="AC7" i="1" s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C6" i="1" s="1"/>
  <c r="C6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AC5" i="1" s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AC4" i="1" s="1"/>
  <c r="C4" i="1"/>
  <c r="AB3" i="1"/>
  <c r="AB140" i="1" s="1"/>
  <c r="AA3" i="1"/>
  <c r="AA140" i="1" s="1"/>
  <c r="Z3" i="1"/>
  <c r="Z140" i="1" s="1"/>
  <c r="Y3" i="1"/>
  <c r="Y140" i="1" s="1"/>
  <c r="X3" i="1"/>
  <c r="X140" i="1" s="1"/>
  <c r="W3" i="1"/>
  <c r="W140" i="1" s="1"/>
  <c r="V3" i="1"/>
  <c r="V140" i="1" s="1"/>
  <c r="U3" i="1"/>
  <c r="U140" i="1" s="1"/>
  <c r="T3" i="1"/>
  <c r="T140" i="1" s="1"/>
  <c r="S3" i="1"/>
  <c r="S140" i="1" s="1"/>
  <c r="R3" i="1"/>
  <c r="R140" i="1" s="1"/>
  <c r="Q3" i="1"/>
  <c r="Q140" i="1" s="1"/>
  <c r="P3" i="1"/>
  <c r="P140" i="1" s="1"/>
  <c r="O3" i="1"/>
  <c r="O140" i="1" s="1"/>
  <c r="N3" i="1"/>
  <c r="N140" i="1" s="1"/>
  <c r="M3" i="1"/>
  <c r="M140" i="1" s="1"/>
  <c r="L3" i="1"/>
  <c r="L140" i="1" s="1"/>
  <c r="K3" i="1"/>
  <c r="K140" i="1" s="1"/>
  <c r="J3" i="1"/>
  <c r="J140" i="1" s="1"/>
  <c r="I3" i="1"/>
  <c r="I140" i="1" s="1"/>
  <c r="H3" i="1"/>
  <c r="H140" i="1" s="1"/>
  <c r="G3" i="1"/>
  <c r="G140" i="1" s="1"/>
  <c r="F3" i="1"/>
  <c r="F140" i="1" s="1"/>
  <c r="E3" i="1"/>
  <c r="E140" i="1" s="1"/>
  <c r="D3" i="1"/>
  <c r="D140" i="1" s="1"/>
  <c r="C3" i="1"/>
  <c r="C140" i="1" s="1"/>
  <c r="AC3" i="1" l="1"/>
  <c r="AC140" i="1" s="1"/>
</calcChain>
</file>

<file path=xl/sharedStrings.xml><?xml version="1.0" encoding="utf-8"?>
<sst xmlns="http://schemas.openxmlformats.org/spreadsheetml/2006/main" count="318" uniqueCount="159">
  <si>
    <t>номер участка</t>
  </si>
  <si>
    <t>номер по ведомости</t>
  </si>
  <si>
    <t>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</si>
  <si>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</si>
  <si>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</si>
  <si>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</si>
  <si>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</si>
  <si>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</si>
  <si>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</si>
  <si>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</si>
  <si>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</si>
  <si>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сентябрь </t>
  </si>
  <si>
    <t>октябрь</t>
  </si>
  <si>
    <t>ноябрь</t>
  </si>
  <si>
    <t>декабрь</t>
  </si>
  <si>
    <t>ИТОГО</t>
  </si>
  <si>
    <t>задолженость</t>
  </si>
  <si>
    <t>переплата</t>
  </si>
  <si>
    <t>начислено</t>
  </si>
  <si>
    <t>оплачено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</si>
  <si>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</si>
  <si>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</si>
  <si>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</si>
  <si>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</si>
  <si>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</si>
  <si>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</si>
  <si>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</si>
  <si>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</si>
  <si>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</si>
  <si>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</si>
  <si>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</si>
  <si>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</si>
  <si>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</si>
  <si>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</si>
  <si>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</si>
  <si>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</si>
  <si>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</si>
  <si>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</si>
  <si>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</si>
  <si>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</si>
  <si>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</si>
  <si>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</si>
  <si>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</si>
  <si>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</si>
  <si>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</si>
  <si>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251</t>
  </si>
  <si>
    <t>252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</si>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</sst>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8">
    <xf numFmtId="0" fontId="0" fillId="0" borderId="0" xfId="0"/>
    <xf numFmtId="49" fontId="2" fillId="2" borderId="1" xfId="2" applyNumberFormat="1" applyFont="1" applyBorder="1" applyAlignment="1">
      <alignment horizontal="center" vertical="center" wrapText="1"/>
    </xf>
    <xf numFmtId="0" fontId="2" fillId="2" borderId="1" xfId="2" applyFont="1" applyBorder="1" applyAlignment="1" applyProtection="1">
      <alignment horizontal="center" vertical="center" wrapText="1"/>
      <protection hidden="1"/>
    </xf>
    <xf numFmtId="43" fontId="2" fillId="2" borderId="1" xfId="2" applyNumberFormat="1" applyFont="1" applyBorder="1" applyAlignment="1" applyProtection="1">
      <alignment horizontal="center" vertical="center" wrapText="1"/>
      <protection hidden="1"/>
    </xf>
    <xf numFmtId="40" fontId="2" fillId="2" borderId="1" xfId="2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2" fillId="2" borderId="1" xfId="2" applyNumberFormat="1" applyFont="1" applyBorder="1" applyAlignment="1">
      <alignment horizontal="center" vertical="center" wrapText="1"/>
    </xf>
    <xf numFmtId="0" fontId="2" fillId="2" borderId="1" xfId="2" applyFont="1" applyBorder="1" applyAlignment="1" applyProtection="1">
      <alignment horizontal="center" vertical="center" wrapText="1"/>
      <protection hidden="1"/>
    </xf>
    <xf numFmtId="43" fontId="2" fillId="2" borderId="1" xfId="2" applyNumberFormat="1" applyFont="1" applyBorder="1" applyAlignment="1" applyProtection="1">
      <alignment horizontal="center" vertical="center" wrapText="1"/>
      <protection hidden="1"/>
    </xf>
    <xf numFmtId="49" fontId="0" fillId="3" borderId="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1" applyFont="1" applyProtection="1">
      <protection hidden="1"/>
    </xf>
    <xf numFmtId="40" fontId="0" fillId="0" borderId="0" xfId="0" applyNumberFormat="1" applyProtection="1">
      <protection hidden="1"/>
    </xf>
    <xf numFmtId="49" fontId="0" fillId="0" borderId="2" xfId="0" applyNumberFormat="1" applyFont="1" applyBorder="1" applyAlignment="1">
      <alignment horizontal="center"/>
    </xf>
    <xf numFmtId="49" fontId="0" fillId="3" borderId="3" xfId="0" applyNumberFormat="1" applyFont="1" applyFill="1" applyBorder="1" applyAlignment="1">
      <alignment horizontal="center"/>
    </xf>
    <xf numFmtId="43" fontId="0" fillId="0" borderId="0" xfId="0" applyNumberFormat="1" applyFont="1" applyProtection="1">
      <protection hidden="1"/>
    </xf>
    <xf numFmtId="0" fontId="0" fillId="0" borderId="0" xfId="0" applyNumberFormat="1" applyAlignment="1">
      <alignment horizontal="center"/>
    </xf>
    <xf numFmtId="0" fontId="0" fillId="0" borderId="0" xfId="0" applyProtection="1">
      <protection hidden="1"/>
    </xf>
  </cellXfs>
  <cellStyles count="3">
    <cellStyle name="Акцент2" xfId="2" builtinId="33"/>
    <cellStyle name="Обычный" xfId="0" builtinId="0"/>
    <cellStyle name="Финансовый" xfId="1" builtinId="3"/>
  </cellStyles>
  <dxfs count="86">
    <dxf>
      <numFmt numFmtId="8" formatCode="#,##0.00\ _₽;[Red]\-#,##0.00\ _₽"/>
      <protection locked="1" hidden="1"/>
    </dxf>
    <dxf>
      <numFmt numFmtId="8" formatCode="#,##0.00\ _₽;[Red]\-#,##0.00\ _₽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₽_-;\-* #,##0.00\ _₽_-;_-* &quot;-&quot;??\ _₽_-;_-@_-"/>
      <protection locked="1" hidden="1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lipatov/OneDrive/&#1044;&#1086;&#1084;/&#1040;&#1083;&#1077;&#1096;&#1082;&#1080;&#1085;&#1086;/&#1055;&#1088;&#1072;&#1074;&#1083;&#1077;&#1085;&#1080;&#1077;/&#1074;&#1077;&#1076;&#1086;&#1084;&#1086;&#1089;&#1090;&#1100;%20&#1101;&#1083;&#1077;&#1082;&#1090;&#1088;&#1080;&#1082;&#1072;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17</v>
          </cell>
          <cell r="C2">
            <v>6254.54</v>
          </cell>
          <cell r="E2">
            <v>8599.08</v>
          </cell>
          <cell r="F2">
            <v>6930</v>
          </cell>
        </row>
        <row r="3">
          <cell r="B3" t="str">
            <v>18</v>
          </cell>
          <cell r="D3">
            <v>37.409999999999997</v>
          </cell>
          <cell r="E3">
            <v>2.06</v>
          </cell>
        </row>
        <row r="4">
          <cell r="B4" t="str">
            <v>16</v>
          </cell>
          <cell r="D4">
            <v>1028.68</v>
          </cell>
        </row>
        <row r="5">
          <cell r="B5" t="str">
            <v>36</v>
          </cell>
          <cell r="C5">
            <v>2774.94</v>
          </cell>
          <cell r="E5">
            <v>3328.82</v>
          </cell>
          <cell r="F5">
            <v>4300</v>
          </cell>
        </row>
        <row r="6">
          <cell r="B6" t="str">
            <v>114</v>
          </cell>
          <cell r="C6">
            <v>1123.97</v>
          </cell>
          <cell r="E6">
            <v>1990.42</v>
          </cell>
          <cell r="F6">
            <v>3114.39</v>
          </cell>
        </row>
        <row r="7">
          <cell r="B7" t="str">
            <v>19</v>
          </cell>
          <cell r="C7">
            <v>10860.97</v>
          </cell>
          <cell r="E7">
            <v>1322.6</v>
          </cell>
        </row>
        <row r="8">
          <cell r="B8" t="str">
            <v>84</v>
          </cell>
          <cell r="D8">
            <v>1821.85</v>
          </cell>
          <cell r="E8">
            <v>340.91</v>
          </cell>
        </row>
        <row r="9">
          <cell r="B9" t="str">
            <v>31</v>
          </cell>
          <cell r="D9">
            <v>5547.75</v>
          </cell>
          <cell r="E9">
            <v>7635.62</v>
          </cell>
        </row>
        <row r="10">
          <cell r="B10" t="str">
            <v>119</v>
          </cell>
          <cell r="D10">
            <v>765.7</v>
          </cell>
        </row>
        <row r="11">
          <cell r="B11" t="str">
            <v>38</v>
          </cell>
          <cell r="C11">
            <v>443.86</v>
          </cell>
          <cell r="E11">
            <v>4647.41</v>
          </cell>
        </row>
        <row r="12">
          <cell r="B12" t="str">
            <v>86</v>
          </cell>
          <cell r="D12">
            <v>702.79</v>
          </cell>
        </row>
        <row r="13">
          <cell r="B13" t="str">
            <v>96</v>
          </cell>
          <cell r="D13">
            <v>3783.01</v>
          </cell>
        </row>
        <row r="14">
          <cell r="B14" t="str">
            <v>57</v>
          </cell>
          <cell r="C14">
            <v>443.11</v>
          </cell>
        </row>
        <row r="15">
          <cell r="B15" t="str">
            <v>5</v>
          </cell>
          <cell r="D15">
            <v>38.39</v>
          </cell>
          <cell r="E15">
            <v>9398.17</v>
          </cell>
          <cell r="F15">
            <v>9400</v>
          </cell>
        </row>
        <row r="16">
          <cell r="B16" t="str">
            <v>98</v>
          </cell>
          <cell r="D16">
            <v>1181.3800000000001</v>
          </cell>
          <cell r="E16">
            <v>918.62</v>
          </cell>
          <cell r="F16">
            <v>3000</v>
          </cell>
        </row>
        <row r="17">
          <cell r="B17" t="str">
            <v>92</v>
          </cell>
          <cell r="D17">
            <v>15264.55</v>
          </cell>
          <cell r="E17">
            <v>6596.26</v>
          </cell>
        </row>
        <row r="18">
          <cell r="B18" t="str">
            <v>49</v>
          </cell>
          <cell r="D18">
            <v>80.180000000000007</v>
          </cell>
        </row>
        <row r="19">
          <cell r="B19" t="str">
            <v>12</v>
          </cell>
          <cell r="D19">
            <v>11378.98</v>
          </cell>
          <cell r="E19">
            <v>441.62</v>
          </cell>
        </row>
        <row r="20">
          <cell r="B20" t="str">
            <v>11</v>
          </cell>
          <cell r="D20">
            <v>891.25</v>
          </cell>
          <cell r="E20">
            <v>153.63</v>
          </cell>
        </row>
        <row r="21">
          <cell r="B21" t="str">
            <v>10</v>
          </cell>
          <cell r="D21">
            <v>871.95</v>
          </cell>
          <cell r="E21">
            <v>1112.69</v>
          </cell>
          <cell r="F21">
            <v>1500</v>
          </cell>
        </row>
        <row r="22">
          <cell r="B22" t="str">
            <v>126</v>
          </cell>
          <cell r="D22">
            <v>2581.64</v>
          </cell>
          <cell r="E22">
            <v>2.4</v>
          </cell>
        </row>
        <row r="23">
          <cell r="B23" t="str">
            <v>44</v>
          </cell>
          <cell r="C23">
            <v>17.57</v>
          </cell>
          <cell r="F23">
            <v>48.1</v>
          </cell>
        </row>
        <row r="24">
          <cell r="B24" t="str">
            <v>95</v>
          </cell>
          <cell r="C24">
            <v>813.2</v>
          </cell>
          <cell r="E24">
            <v>3778.36</v>
          </cell>
          <cell r="F24">
            <v>6000</v>
          </cell>
        </row>
        <row r="25">
          <cell r="B25" t="str">
            <v>34</v>
          </cell>
          <cell r="D25">
            <v>790.48</v>
          </cell>
          <cell r="E25">
            <v>29866.12</v>
          </cell>
        </row>
        <row r="26">
          <cell r="B26" t="str">
            <v>135</v>
          </cell>
          <cell r="D26">
            <v>203.7</v>
          </cell>
        </row>
        <row r="27">
          <cell r="B27" t="str">
            <v>130</v>
          </cell>
          <cell r="D27">
            <v>2487.0500000000002</v>
          </cell>
          <cell r="E27">
            <v>383.29</v>
          </cell>
        </row>
        <row r="28">
          <cell r="B28" t="str">
            <v>104</v>
          </cell>
          <cell r="D28">
            <v>1878.82</v>
          </cell>
        </row>
        <row r="29">
          <cell r="B29" t="str">
            <v>3</v>
          </cell>
          <cell r="C29">
            <v>9591.7900000000009</v>
          </cell>
          <cell r="E29">
            <v>8310.5400000000009</v>
          </cell>
          <cell r="F29">
            <v>20055</v>
          </cell>
        </row>
        <row r="30">
          <cell r="B30" t="str">
            <v>134</v>
          </cell>
          <cell r="D30">
            <v>142.01</v>
          </cell>
          <cell r="E30">
            <v>0.12</v>
          </cell>
        </row>
        <row r="31">
          <cell r="B31" t="str">
            <v>133</v>
          </cell>
          <cell r="D31">
            <v>2025.89</v>
          </cell>
          <cell r="E31">
            <v>9365.0499999999993</v>
          </cell>
        </row>
        <row r="32">
          <cell r="B32" t="str">
            <v>107</v>
          </cell>
          <cell r="D32">
            <v>368</v>
          </cell>
          <cell r="E32">
            <v>9.64</v>
          </cell>
        </row>
        <row r="33">
          <cell r="B33" t="str">
            <v>21</v>
          </cell>
          <cell r="D33">
            <v>2952.29</v>
          </cell>
        </row>
        <row r="34">
          <cell r="B34" t="str">
            <v>75</v>
          </cell>
          <cell r="D34">
            <v>3494.18</v>
          </cell>
          <cell r="E34">
            <v>5517.78</v>
          </cell>
          <cell r="F34">
            <v>7000</v>
          </cell>
        </row>
        <row r="35">
          <cell r="B35" t="str">
            <v>82</v>
          </cell>
          <cell r="D35">
            <v>2144.13</v>
          </cell>
          <cell r="E35">
            <v>1783.91</v>
          </cell>
          <cell r="F35">
            <v>5000</v>
          </cell>
        </row>
        <row r="36">
          <cell r="B36" t="str">
            <v>132</v>
          </cell>
          <cell r="D36">
            <v>5974.56</v>
          </cell>
        </row>
        <row r="37">
          <cell r="B37" t="str">
            <v>74</v>
          </cell>
          <cell r="D37">
            <v>7937.2</v>
          </cell>
          <cell r="E37">
            <v>17179.28</v>
          </cell>
          <cell r="F37">
            <v>30000</v>
          </cell>
        </row>
        <row r="38">
          <cell r="B38" t="str">
            <v>51</v>
          </cell>
          <cell r="C38">
            <v>78.73</v>
          </cell>
          <cell r="E38">
            <v>37.299999999999997</v>
          </cell>
        </row>
        <row r="39">
          <cell r="B39" t="str">
            <v>2</v>
          </cell>
          <cell r="C39">
            <v>736.16</v>
          </cell>
          <cell r="E39">
            <v>1601.99</v>
          </cell>
        </row>
        <row r="40">
          <cell r="B40" t="str">
            <v>67</v>
          </cell>
          <cell r="D40">
            <v>1469.05</v>
          </cell>
          <cell r="E40">
            <v>72.540000000000006</v>
          </cell>
        </row>
        <row r="41">
          <cell r="B41" t="str">
            <v>61</v>
          </cell>
          <cell r="D41">
            <v>2129.8000000000002</v>
          </cell>
          <cell r="E41">
            <v>13150.07</v>
          </cell>
        </row>
        <row r="42">
          <cell r="B42" t="str">
            <v>47</v>
          </cell>
          <cell r="E42">
            <v>7318.57</v>
          </cell>
          <cell r="F42">
            <v>2413.37</v>
          </cell>
        </row>
        <row r="43">
          <cell r="B43" t="str">
            <v>39</v>
          </cell>
          <cell r="C43">
            <v>159.58000000000001</v>
          </cell>
          <cell r="E43">
            <v>66.59</v>
          </cell>
        </row>
        <row r="44">
          <cell r="B44" t="str">
            <v>35</v>
          </cell>
          <cell r="D44">
            <v>1013.56</v>
          </cell>
          <cell r="E44">
            <v>4976.5</v>
          </cell>
          <cell r="F44">
            <v>10000</v>
          </cell>
        </row>
        <row r="45">
          <cell r="B45" t="str">
            <v>81</v>
          </cell>
          <cell r="C45">
            <v>592.07000000000005</v>
          </cell>
        </row>
        <row r="46">
          <cell r="B46" t="str">
            <v>103</v>
          </cell>
          <cell r="D46">
            <v>9368.93</v>
          </cell>
          <cell r="E46">
            <v>8950.82</v>
          </cell>
        </row>
        <row r="47">
          <cell r="B47" t="str">
            <v>42</v>
          </cell>
          <cell r="C47">
            <v>1256.03</v>
          </cell>
          <cell r="F47">
            <v>1500</v>
          </cell>
        </row>
        <row r="48">
          <cell r="B48" t="str">
            <v>94</v>
          </cell>
          <cell r="C48">
            <v>800.75</v>
          </cell>
          <cell r="E48">
            <v>1523.17</v>
          </cell>
        </row>
        <row r="49">
          <cell r="B49" t="str">
            <v>102</v>
          </cell>
          <cell r="C49">
            <v>10047.34</v>
          </cell>
          <cell r="E49">
            <v>17214.63</v>
          </cell>
          <cell r="F49">
            <v>10890</v>
          </cell>
        </row>
        <row r="50">
          <cell r="B50" t="str">
            <v>87</v>
          </cell>
          <cell r="C50">
            <v>948.7</v>
          </cell>
        </row>
        <row r="51">
          <cell r="B51" t="str">
            <v>120</v>
          </cell>
          <cell r="D51">
            <v>17615.13</v>
          </cell>
          <cell r="E51">
            <v>4207.3599999999997</v>
          </cell>
        </row>
        <row r="52">
          <cell r="B52" t="str">
            <v>119</v>
          </cell>
          <cell r="C52">
            <v>222.46</v>
          </cell>
        </row>
        <row r="53">
          <cell r="B53" t="str">
            <v>66</v>
          </cell>
          <cell r="C53">
            <v>6065.59</v>
          </cell>
          <cell r="E53">
            <v>6932.45</v>
          </cell>
          <cell r="F53">
            <v>6435</v>
          </cell>
        </row>
        <row r="54">
          <cell r="B54" t="str">
            <v>78</v>
          </cell>
          <cell r="D54">
            <v>1628.06</v>
          </cell>
        </row>
        <row r="55">
          <cell r="B55" t="str">
            <v>55</v>
          </cell>
          <cell r="D55">
            <v>134.26</v>
          </cell>
          <cell r="E55">
            <v>3567.14</v>
          </cell>
          <cell r="F55">
            <v>3500</v>
          </cell>
        </row>
        <row r="56">
          <cell r="B56" t="str">
            <v>79</v>
          </cell>
          <cell r="D56">
            <v>4371.6499999999996</v>
          </cell>
        </row>
        <row r="57">
          <cell r="B57" t="str">
            <v>32</v>
          </cell>
          <cell r="D57">
            <v>6511.01</v>
          </cell>
          <cell r="E57">
            <v>7181.61</v>
          </cell>
        </row>
        <row r="58">
          <cell r="B58" t="str">
            <v>64</v>
          </cell>
          <cell r="C58">
            <v>0.02</v>
          </cell>
          <cell r="E58">
            <v>3108.76</v>
          </cell>
          <cell r="F58">
            <v>3109</v>
          </cell>
        </row>
        <row r="59">
          <cell r="B59" t="str">
            <v>97</v>
          </cell>
          <cell r="D59">
            <v>29894.07</v>
          </cell>
        </row>
        <row r="60">
          <cell r="B60" t="str">
            <v>20</v>
          </cell>
          <cell r="C60">
            <v>2357.38</v>
          </cell>
          <cell r="E60">
            <v>713.22</v>
          </cell>
        </row>
        <row r="61">
          <cell r="B61" t="str">
            <v>88</v>
          </cell>
          <cell r="D61">
            <v>102.13</v>
          </cell>
          <cell r="E61">
            <v>5496.32</v>
          </cell>
          <cell r="F61">
            <v>5376</v>
          </cell>
        </row>
        <row r="62">
          <cell r="B62" t="str">
            <v>43</v>
          </cell>
          <cell r="D62">
            <v>64.540000000000006</v>
          </cell>
          <cell r="E62">
            <v>3337.99</v>
          </cell>
          <cell r="F62">
            <v>3273.45</v>
          </cell>
        </row>
        <row r="63">
          <cell r="B63" t="str">
            <v>40</v>
          </cell>
          <cell r="D63">
            <v>189.24</v>
          </cell>
          <cell r="E63">
            <v>10069.07</v>
          </cell>
          <cell r="F63">
            <v>20000</v>
          </cell>
        </row>
        <row r="64">
          <cell r="B64" t="str">
            <v>73</v>
          </cell>
          <cell r="D64">
            <v>250.31</v>
          </cell>
          <cell r="E64">
            <v>229.27</v>
          </cell>
        </row>
        <row r="65">
          <cell r="B65" t="str">
            <v>91</v>
          </cell>
          <cell r="C65">
            <v>631.29999999999995</v>
          </cell>
        </row>
        <row r="66">
          <cell r="B66" t="str">
            <v>80</v>
          </cell>
          <cell r="C66">
            <v>15886.16</v>
          </cell>
          <cell r="E66">
            <v>1762.79</v>
          </cell>
          <cell r="F66">
            <v>16000</v>
          </cell>
        </row>
        <row r="67">
          <cell r="B67" t="str">
            <v>109</v>
          </cell>
          <cell r="D67">
            <v>1870.53</v>
          </cell>
          <cell r="E67">
            <v>3323.26</v>
          </cell>
        </row>
        <row r="68">
          <cell r="B68" t="str">
            <v>121</v>
          </cell>
          <cell r="D68">
            <v>155.4</v>
          </cell>
          <cell r="E68">
            <v>45.32</v>
          </cell>
        </row>
        <row r="69">
          <cell r="B69" t="str">
            <v>37</v>
          </cell>
          <cell r="D69">
            <v>1395.68</v>
          </cell>
          <cell r="E69">
            <v>4077.5</v>
          </cell>
        </row>
        <row r="70">
          <cell r="B70" t="str">
            <v>28</v>
          </cell>
          <cell r="D70">
            <v>8950</v>
          </cell>
        </row>
        <row r="71">
          <cell r="B71" t="str">
            <v>251</v>
          </cell>
          <cell r="C71">
            <v>9666.7000000000007</v>
          </cell>
          <cell r="E71">
            <v>6544.06</v>
          </cell>
          <cell r="F71">
            <v>10395</v>
          </cell>
        </row>
        <row r="72">
          <cell r="B72" t="str">
            <v>252</v>
          </cell>
          <cell r="D72">
            <v>1991.48</v>
          </cell>
        </row>
        <row r="73">
          <cell r="B73" t="str">
            <v>46</v>
          </cell>
          <cell r="D73">
            <v>325.24</v>
          </cell>
          <cell r="E73">
            <v>3.75</v>
          </cell>
        </row>
        <row r="74">
          <cell r="B74" t="str">
            <v>15</v>
          </cell>
          <cell r="C74">
            <v>123.01</v>
          </cell>
          <cell r="E74">
            <v>0.13</v>
          </cell>
        </row>
        <row r="75">
          <cell r="B75" t="str">
            <v>7</v>
          </cell>
          <cell r="D75">
            <v>0.31</v>
          </cell>
          <cell r="E75">
            <v>9.6199999999999992</v>
          </cell>
        </row>
        <row r="76">
          <cell r="B76" t="str">
            <v>53</v>
          </cell>
          <cell r="D76">
            <v>21925.040000000001</v>
          </cell>
          <cell r="E76">
            <v>11356.12</v>
          </cell>
        </row>
        <row r="77">
          <cell r="B77" t="str">
            <v>101</v>
          </cell>
          <cell r="C77">
            <v>1027.92</v>
          </cell>
          <cell r="E77">
            <v>934.96</v>
          </cell>
          <cell r="F77">
            <v>1962.88</v>
          </cell>
        </row>
        <row r="78">
          <cell r="B78" t="str">
            <v>111</v>
          </cell>
          <cell r="C78">
            <v>85.5</v>
          </cell>
          <cell r="E78">
            <v>558.73</v>
          </cell>
        </row>
        <row r="79">
          <cell r="B79" t="str">
            <v>56</v>
          </cell>
          <cell r="D79">
            <v>16990.689999999999</v>
          </cell>
        </row>
        <row r="80">
          <cell r="B80" t="str">
            <v>27</v>
          </cell>
          <cell r="E80">
            <v>11312.17</v>
          </cell>
          <cell r="F80">
            <v>5000</v>
          </cell>
        </row>
        <row r="81">
          <cell r="B81" t="str">
            <v>4</v>
          </cell>
          <cell r="C81">
            <v>6459.24</v>
          </cell>
          <cell r="E81">
            <v>12085.37</v>
          </cell>
          <cell r="F81">
            <v>6930</v>
          </cell>
        </row>
        <row r="82">
          <cell r="B82" t="str">
            <v>131</v>
          </cell>
          <cell r="C82">
            <v>532.1</v>
          </cell>
        </row>
        <row r="83">
          <cell r="B83" t="str">
            <v>123</v>
          </cell>
          <cell r="D83">
            <v>13059.64</v>
          </cell>
          <cell r="E83">
            <v>2179.46</v>
          </cell>
        </row>
        <row r="84">
          <cell r="B84" t="str">
            <v>60</v>
          </cell>
          <cell r="D84">
            <v>2992.71</v>
          </cell>
          <cell r="E84">
            <v>8847.56</v>
          </cell>
        </row>
        <row r="85">
          <cell r="B85" t="str">
            <v>??? ??????!</v>
          </cell>
        </row>
        <row r="86">
          <cell r="B86" t="str">
            <v>??? ??????!</v>
          </cell>
        </row>
        <row r="87">
          <cell r="B87" t="str">
            <v>??? ??????!</v>
          </cell>
        </row>
        <row r="88">
          <cell r="B88" t="str">
            <v>??? ??????!</v>
          </cell>
        </row>
        <row r="89">
          <cell r="B89" t="str">
            <v>??? ??????!</v>
          </cell>
        </row>
        <row r="90">
          <cell r="B90" t="str">
            <v>??? ??????!</v>
          </cell>
        </row>
        <row r="91">
          <cell r="B91" t="str">
            <v>??? ??????!</v>
          </cell>
        </row>
        <row r="92">
          <cell r="B92" t="str">
            <v>??? ??????!</v>
          </cell>
        </row>
        <row r="93">
          <cell r="B93" t="str">
            <v>??? ??????!</v>
          </cell>
        </row>
        <row r="94">
          <cell r="B94" t="str">
            <v>??? ??????!</v>
          </cell>
        </row>
        <row r="95">
          <cell r="B95" t="str">
            <v>??? ??????!</v>
          </cell>
        </row>
        <row r="96">
          <cell r="B96" t="str">
            <v>??? ??????!</v>
          </cell>
        </row>
        <row r="97">
          <cell r="B97" t="str">
            <v>??? ??????!</v>
          </cell>
        </row>
        <row r="98">
          <cell r="B98" t="str">
            <v>??? ??????!</v>
          </cell>
        </row>
        <row r="99">
          <cell r="B99" t="str">
            <v>??? ??????!</v>
          </cell>
        </row>
        <row r="100">
          <cell r="B100" t="str">
            <v>??? ??????!</v>
          </cell>
        </row>
        <row r="101">
          <cell r="B101" t="str">
            <v>??? ??????!</v>
          </cell>
        </row>
        <row r="102">
          <cell r="B102" t="str">
            <v>??? ??????!</v>
          </cell>
        </row>
        <row r="103">
          <cell r="B103" t="str">
            <v>??? ??????!</v>
          </cell>
        </row>
        <row r="104">
          <cell r="B104" t="str">
            <v>??? ??????!</v>
          </cell>
        </row>
        <row r="105">
          <cell r="B105" t="str">
            <v>??? ??????!</v>
          </cell>
        </row>
        <row r="106">
          <cell r="B106" t="str">
            <v>??? ??????!</v>
          </cell>
        </row>
        <row r="107">
          <cell r="B107" t="str">
            <v>??? ??????!</v>
          </cell>
        </row>
        <row r="108">
          <cell r="B108" t="str">
            <v>??? ??????!</v>
          </cell>
        </row>
        <row r="109">
          <cell r="B109" t="str">
            <v>??? ??????!</v>
          </cell>
        </row>
        <row r="110">
          <cell r="B110" t="str">
            <v>??? ??????!</v>
          </cell>
        </row>
        <row r="111">
          <cell r="B111" t="str">
            <v>??? ??????!</v>
          </cell>
        </row>
        <row r="112">
          <cell r="B112" t="str">
            <v>??? ??????!</v>
          </cell>
        </row>
        <row r="113">
          <cell r="B113" t="str">
            <v>??? ??????!</v>
          </cell>
        </row>
        <row r="114">
          <cell r="B114" t="str">
            <v>??? ??????!</v>
          </cell>
        </row>
        <row r="115">
          <cell r="B115" t="str">
            <v>??? ??????!</v>
          </cell>
        </row>
        <row r="116">
          <cell r="B116" t="str">
            <v>??? ??????!</v>
          </cell>
        </row>
        <row r="117">
          <cell r="B117" t="str">
            <v>??? ??????!</v>
          </cell>
        </row>
        <row r="118">
          <cell r="B118" t="str">
            <v>??? ??????!</v>
          </cell>
        </row>
        <row r="119">
          <cell r="B119" t="str">
            <v>??? ??????!</v>
          </cell>
        </row>
        <row r="120">
          <cell r="B120" t="str">
            <v>??? ??????!</v>
          </cell>
        </row>
        <row r="121">
          <cell r="B121" t="str">
            <v>??? ??????!</v>
          </cell>
        </row>
        <row r="122">
          <cell r="B122" t="str">
            <v>??? ??????!</v>
          </cell>
        </row>
        <row r="123">
          <cell r="B123" t="str">
            <v>??? ??????!</v>
          </cell>
        </row>
        <row r="124">
          <cell r="B124" t="str">
            <v>??? ??????!</v>
          </cell>
        </row>
        <row r="125">
          <cell r="B125" t="str">
            <v>??? ??????!</v>
          </cell>
        </row>
        <row r="126">
          <cell r="B126" t="str">
            <v>??? ??????!</v>
          </cell>
        </row>
        <row r="127">
          <cell r="B127" t="str">
            <v>??? ??????!</v>
          </cell>
        </row>
        <row r="128">
          <cell r="B128" t="str">
            <v>??? ??????!</v>
          </cell>
        </row>
        <row r="129">
          <cell r="B129" t="str">
            <v>??? ??????!</v>
          </cell>
        </row>
        <row r="130">
          <cell r="B130" t="str">
            <v>??? ??????!</v>
          </cell>
        </row>
        <row r="131">
          <cell r="B131" t="str">
            <v>??? ??????!</v>
          </cell>
        </row>
      </sheetData>
      <sheetData sheetId="2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17</v>
          </cell>
          <cell r="C2">
            <v>7923.62</v>
          </cell>
          <cell r="E2">
            <v>8299.25</v>
          </cell>
          <cell r="F2">
            <v>16830</v>
          </cell>
        </row>
        <row r="3">
          <cell r="B3" t="str">
            <v>18</v>
          </cell>
          <cell r="D3">
            <v>35.35</v>
          </cell>
          <cell r="E3">
            <v>762.44</v>
          </cell>
          <cell r="F3">
            <v>990</v>
          </cell>
        </row>
        <row r="4">
          <cell r="B4" t="str">
            <v>16</v>
          </cell>
          <cell r="D4">
            <v>1028.68</v>
          </cell>
        </row>
        <row r="5">
          <cell r="B5" t="str">
            <v>36</v>
          </cell>
          <cell r="C5">
            <v>1803.76</v>
          </cell>
          <cell r="E5">
            <v>3804</v>
          </cell>
          <cell r="F5">
            <v>5800</v>
          </cell>
        </row>
        <row r="6">
          <cell r="B6" t="str">
            <v>114</v>
          </cell>
          <cell r="E6">
            <v>2889.04</v>
          </cell>
          <cell r="F6">
            <v>2889.04</v>
          </cell>
        </row>
        <row r="7">
          <cell r="B7" t="str">
            <v>19</v>
          </cell>
          <cell r="C7">
            <v>12183.57</v>
          </cell>
        </row>
        <row r="8">
          <cell r="B8" t="str">
            <v>84</v>
          </cell>
          <cell r="D8">
            <v>1480.94</v>
          </cell>
          <cell r="E8">
            <v>337.88</v>
          </cell>
        </row>
        <row r="9">
          <cell r="B9" t="str">
            <v>31</v>
          </cell>
          <cell r="C9">
            <v>2087.87</v>
          </cell>
          <cell r="E9">
            <v>9855.98</v>
          </cell>
        </row>
        <row r="10">
          <cell r="B10" t="str">
            <v>119</v>
          </cell>
          <cell r="D10">
            <v>765.7</v>
          </cell>
        </row>
        <row r="11">
          <cell r="B11" t="str">
            <v>38</v>
          </cell>
          <cell r="C11">
            <v>5091.2700000000004</v>
          </cell>
          <cell r="E11">
            <v>5104.55</v>
          </cell>
          <cell r="F11">
            <v>9900</v>
          </cell>
        </row>
        <row r="12">
          <cell r="B12" t="str">
            <v>86</v>
          </cell>
          <cell r="D12">
            <v>702.79</v>
          </cell>
        </row>
        <row r="13">
          <cell r="B13" t="str">
            <v>96</v>
          </cell>
          <cell r="D13">
            <v>3783.01</v>
          </cell>
          <cell r="E13">
            <v>60.1</v>
          </cell>
        </row>
        <row r="14">
          <cell r="B14" t="str">
            <v>57</v>
          </cell>
          <cell r="C14">
            <v>443.11</v>
          </cell>
        </row>
        <row r="15">
          <cell r="B15" t="str">
            <v>5</v>
          </cell>
          <cell r="D15">
            <v>40.22</v>
          </cell>
          <cell r="E15">
            <v>5310.42</v>
          </cell>
          <cell r="F15">
            <v>5300</v>
          </cell>
        </row>
        <row r="16">
          <cell r="B16" t="str">
            <v>98</v>
          </cell>
          <cell r="D16">
            <v>3262.76</v>
          </cell>
          <cell r="E16">
            <v>757.89</v>
          </cell>
        </row>
        <row r="17">
          <cell r="B17" t="str">
            <v>92</v>
          </cell>
          <cell r="D17">
            <v>8668.2900000000009</v>
          </cell>
          <cell r="E17">
            <v>5904.13</v>
          </cell>
        </row>
        <row r="18">
          <cell r="B18" t="str">
            <v>49</v>
          </cell>
          <cell r="D18">
            <v>80.180000000000007</v>
          </cell>
          <cell r="E18">
            <v>0.38</v>
          </cell>
        </row>
        <row r="19">
          <cell r="B19" t="str">
            <v>12</v>
          </cell>
          <cell r="D19">
            <v>10937.36</v>
          </cell>
          <cell r="E19">
            <v>672.42</v>
          </cell>
        </row>
        <row r="20">
          <cell r="B20" t="str">
            <v>11</v>
          </cell>
          <cell r="D20">
            <v>737.62</v>
          </cell>
          <cell r="E20">
            <v>152.75</v>
          </cell>
          <cell r="F20">
            <v>500</v>
          </cell>
        </row>
        <row r="21">
          <cell r="B21" t="str">
            <v>10</v>
          </cell>
          <cell r="D21">
            <v>1259.26</v>
          </cell>
          <cell r="E21">
            <v>1492.39</v>
          </cell>
          <cell r="F21">
            <v>1500</v>
          </cell>
        </row>
        <row r="22">
          <cell r="B22" t="str">
            <v>126</v>
          </cell>
          <cell r="D22">
            <v>2579.2399999999998</v>
          </cell>
          <cell r="E22">
            <v>0.04</v>
          </cell>
        </row>
        <row r="23">
          <cell r="B23" t="str">
            <v>44</v>
          </cell>
          <cell r="D23">
            <v>30.53</v>
          </cell>
        </row>
        <row r="24">
          <cell r="B24" t="str">
            <v>95</v>
          </cell>
          <cell r="D24">
            <v>1408.44</v>
          </cell>
          <cell r="E24">
            <v>4008.86</v>
          </cell>
          <cell r="F24">
            <v>7000</v>
          </cell>
        </row>
        <row r="25">
          <cell r="B25" t="str">
            <v>34</v>
          </cell>
          <cell r="C25">
            <v>29075.64</v>
          </cell>
          <cell r="E25">
            <v>27235.23</v>
          </cell>
          <cell r="F25">
            <v>30000</v>
          </cell>
        </row>
        <row r="26">
          <cell r="B26" t="str">
            <v>135</v>
          </cell>
          <cell r="D26">
            <v>203.7</v>
          </cell>
        </row>
        <row r="27">
          <cell r="B27" t="str">
            <v>130</v>
          </cell>
          <cell r="D27">
            <v>2103.7600000000002</v>
          </cell>
          <cell r="E27">
            <v>2166.33</v>
          </cell>
        </row>
        <row r="28">
          <cell r="B28" t="str">
            <v>104</v>
          </cell>
          <cell r="D28">
            <v>1878.82</v>
          </cell>
        </row>
        <row r="29">
          <cell r="B29" t="str">
            <v>3</v>
          </cell>
          <cell r="D29">
            <v>2152.67</v>
          </cell>
          <cell r="E29">
            <v>8579.02</v>
          </cell>
        </row>
        <row r="30">
          <cell r="B30" t="str">
            <v>134</v>
          </cell>
          <cell r="D30">
            <v>141.88999999999999</v>
          </cell>
        </row>
        <row r="31">
          <cell r="B31" t="str">
            <v>133</v>
          </cell>
          <cell r="C31">
            <v>7339.16</v>
          </cell>
          <cell r="E31">
            <v>10226.86</v>
          </cell>
        </row>
        <row r="32">
          <cell r="B32" t="str">
            <v>107</v>
          </cell>
          <cell r="D32">
            <v>358.36</v>
          </cell>
          <cell r="E32">
            <v>33.479999999999997</v>
          </cell>
        </row>
        <row r="33">
          <cell r="B33" t="str">
            <v>21</v>
          </cell>
          <cell r="D33">
            <v>2952.29</v>
          </cell>
        </row>
        <row r="34">
          <cell r="B34" t="str">
            <v>75</v>
          </cell>
          <cell r="D34">
            <v>4976.3999999999996</v>
          </cell>
          <cell r="E34">
            <v>5098.5600000000004</v>
          </cell>
          <cell r="F34">
            <v>7000</v>
          </cell>
        </row>
        <row r="35">
          <cell r="B35" t="str">
            <v>82</v>
          </cell>
          <cell r="D35">
            <v>5360.22</v>
          </cell>
          <cell r="E35">
            <v>1719.13</v>
          </cell>
        </row>
        <row r="36">
          <cell r="B36" t="str">
            <v>132</v>
          </cell>
          <cell r="D36">
            <v>5974.56</v>
          </cell>
        </row>
        <row r="37">
          <cell r="B37" t="str">
            <v>74</v>
          </cell>
          <cell r="D37">
            <v>20757.919999999998</v>
          </cell>
          <cell r="E37">
            <v>17192.189999999999</v>
          </cell>
        </row>
        <row r="38">
          <cell r="B38" t="str">
            <v>51</v>
          </cell>
          <cell r="C38">
            <v>116.03</v>
          </cell>
          <cell r="E38">
            <v>36.86</v>
          </cell>
        </row>
        <row r="39">
          <cell r="B39" t="str">
            <v>2</v>
          </cell>
          <cell r="C39">
            <v>2338.15</v>
          </cell>
          <cell r="E39">
            <v>1447.2</v>
          </cell>
        </row>
        <row r="40">
          <cell r="B40" t="str">
            <v>67</v>
          </cell>
          <cell r="D40">
            <v>1396.51</v>
          </cell>
        </row>
        <row r="41">
          <cell r="B41" t="str">
            <v>61</v>
          </cell>
          <cell r="C41">
            <v>11020.27</v>
          </cell>
          <cell r="E41">
            <v>12292.7</v>
          </cell>
          <cell r="F41">
            <v>23400</v>
          </cell>
        </row>
        <row r="42">
          <cell r="B42" t="str">
            <v>47</v>
          </cell>
          <cell r="C42">
            <v>4905.2</v>
          </cell>
          <cell r="E42">
            <v>9276.9</v>
          </cell>
          <cell r="F42">
            <v>14182.1</v>
          </cell>
        </row>
        <row r="43">
          <cell r="B43" t="str">
            <v>39</v>
          </cell>
          <cell r="C43">
            <v>226.17</v>
          </cell>
          <cell r="E43">
            <v>75.459999999999994</v>
          </cell>
          <cell r="F43">
            <v>1000</v>
          </cell>
        </row>
        <row r="44">
          <cell r="B44" t="str">
            <v>35</v>
          </cell>
          <cell r="D44">
            <v>6037.06</v>
          </cell>
          <cell r="E44">
            <v>7118.34</v>
          </cell>
          <cell r="F44">
            <v>7000</v>
          </cell>
        </row>
        <row r="45">
          <cell r="B45" t="str">
            <v>81</v>
          </cell>
          <cell r="C45">
            <v>592.07000000000005</v>
          </cell>
        </row>
        <row r="46">
          <cell r="B46" t="str">
            <v>103</v>
          </cell>
          <cell r="D46">
            <v>418.11</v>
          </cell>
          <cell r="E46">
            <v>9498.61</v>
          </cell>
          <cell r="F46">
            <v>24000</v>
          </cell>
        </row>
        <row r="47">
          <cell r="B47" t="str">
            <v>42</v>
          </cell>
          <cell r="D47">
            <v>243.97</v>
          </cell>
        </row>
        <row r="48">
          <cell r="B48" t="str">
            <v>94</v>
          </cell>
          <cell r="C48">
            <v>2323.92</v>
          </cell>
          <cell r="E48">
            <v>1785.32</v>
          </cell>
        </row>
        <row r="49">
          <cell r="B49" t="str">
            <v>102</v>
          </cell>
          <cell r="C49">
            <v>16371.97</v>
          </cell>
          <cell r="E49">
            <v>17838.919999999998</v>
          </cell>
          <cell r="F49">
            <v>16980</v>
          </cell>
        </row>
        <row r="50">
          <cell r="B50" t="str">
            <v/>
          </cell>
          <cell r="C50">
            <v>16165.5</v>
          </cell>
        </row>
        <row r="51">
          <cell r="B51" t="str">
            <v>87</v>
          </cell>
          <cell r="C51">
            <v>948.7</v>
          </cell>
        </row>
        <row r="52">
          <cell r="B52" t="str">
            <v>120</v>
          </cell>
          <cell r="D52">
            <v>13407.77</v>
          </cell>
          <cell r="E52">
            <v>1339.8</v>
          </cell>
        </row>
        <row r="53">
          <cell r="B53" t="str">
            <v>119</v>
          </cell>
          <cell r="C53">
            <v>222.46</v>
          </cell>
        </row>
        <row r="54">
          <cell r="B54" t="str">
            <v>66</v>
          </cell>
          <cell r="C54">
            <v>6563.04</v>
          </cell>
          <cell r="E54">
            <v>6734.62</v>
          </cell>
          <cell r="F54">
            <v>6600</v>
          </cell>
        </row>
        <row r="55">
          <cell r="B55" t="str">
            <v>78</v>
          </cell>
          <cell r="D55">
            <v>1628.06</v>
          </cell>
        </row>
        <row r="56">
          <cell r="B56" t="str">
            <v>55</v>
          </cell>
          <cell r="D56">
            <v>67.12</v>
          </cell>
          <cell r="E56">
            <v>2417.89</v>
          </cell>
          <cell r="F56">
            <v>2400</v>
          </cell>
        </row>
        <row r="57">
          <cell r="B57" t="str">
            <v>79</v>
          </cell>
          <cell r="D57">
            <v>4371.6499999999996</v>
          </cell>
        </row>
        <row r="58">
          <cell r="B58" t="str">
            <v>32</v>
          </cell>
          <cell r="C58">
            <v>670.6</v>
          </cell>
          <cell r="E58">
            <v>10641.26</v>
          </cell>
        </row>
        <row r="59">
          <cell r="B59" t="str">
            <v>64</v>
          </cell>
          <cell r="D59">
            <v>0.22</v>
          </cell>
          <cell r="E59">
            <v>3373.97</v>
          </cell>
          <cell r="F59">
            <v>3374</v>
          </cell>
        </row>
        <row r="60">
          <cell r="B60" t="str">
            <v>97</v>
          </cell>
          <cell r="D60">
            <v>29894.07</v>
          </cell>
        </row>
        <row r="61">
          <cell r="B61" t="str">
            <v>20</v>
          </cell>
          <cell r="C61">
            <v>3070.6</v>
          </cell>
          <cell r="E61">
            <v>981.34</v>
          </cell>
        </row>
        <row r="62">
          <cell r="B62" t="str">
            <v>88</v>
          </cell>
          <cell r="C62">
            <v>18.190000000000001</v>
          </cell>
          <cell r="E62">
            <v>6967.57</v>
          </cell>
          <cell r="F62">
            <v>6940</v>
          </cell>
        </row>
        <row r="63">
          <cell r="B63" t="str">
            <v>43</v>
          </cell>
          <cell r="E63">
            <v>3580.36</v>
          </cell>
          <cell r="F63">
            <v>3580.36</v>
          </cell>
        </row>
        <row r="64">
          <cell r="B64" t="str">
            <v>40</v>
          </cell>
          <cell r="D64">
            <v>10120.17</v>
          </cell>
          <cell r="E64">
            <v>10988.08</v>
          </cell>
          <cell r="F64">
            <v>1000</v>
          </cell>
        </row>
        <row r="65">
          <cell r="B65" t="str">
            <v>73</v>
          </cell>
          <cell r="D65">
            <v>21.04</v>
          </cell>
          <cell r="E65">
            <v>227.75</v>
          </cell>
        </row>
        <row r="66">
          <cell r="B66" t="str">
            <v>91</v>
          </cell>
          <cell r="C66">
            <v>631.29999999999995</v>
          </cell>
        </row>
        <row r="67">
          <cell r="B67" t="str">
            <v>80</v>
          </cell>
          <cell r="C67">
            <v>1648.95</v>
          </cell>
          <cell r="E67">
            <v>1746.96</v>
          </cell>
        </row>
        <row r="68">
          <cell r="B68" t="str">
            <v>109</v>
          </cell>
          <cell r="C68">
            <v>1452.73</v>
          </cell>
          <cell r="E68">
            <v>3370.28</v>
          </cell>
          <cell r="F68">
            <v>3000</v>
          </cell>
        </row>
        <row r="69">
          <cell r="B69" t="str">
            <v>121</v>
          </cell>
          <cell r="D69">
            <v>110.08</v>
          </cell>
        </row>
        <row r="70">
          <cell r="B70" t="str">
            <v>37</v>
          </cell>
          <cell r="C70">
            <v>2681.82</v>
          </cell>
          <cell r="E70">
            <v>1797.41</v>
          </cell>
          <cell r="F70">
            <v>10000</v>
          </cell>
        </row>
        <row r="71">
          <cell r="B71" t="str">
            <v>28</v>
          </cell>
          <cell r="D71">
            <v>8950</v>
          </cell>
        </row>
        <row r="72">
          <cell r="B72" t="str">
            <v>251</v>
          </cell>
          <cell r="C72">
            <v>5815.76</v>
          </cell>
          <cell r="E72">
            <v>7320.23</v>
          </cell>
          <cell r="F72">
            <v>14000</v>
          </cell>
        </row>
        <row r="73">
          <cell r="B73" t="str">
            <v>252</v>
          </cell>
          <cell r="D73">
            <v>1991.48</v>
          </cell>
        </row>
        <row r="74">
          <cell r="B74" t="str">
            <v>46</v>
          </cell>
          <cell r="D74">
            <v>321.49</v>
          </cell>
          <cell r="E74">
            <v>6.31</v>
          </cell>
        </row>
        <row r="75">
          <cell r="B75" t="str">
            <v>15</v>
          </cell>
          <cell r="C75">
            <v>123.14</v>
          </cell>
          <cell r="E75">
            <v>0.1</v>
          </cell>
          <cell r="F75">
            <v>150</v>
          </cell>
        </row>
        <row r="76">
          <cell r="B76" t="str">
            <v>7</v>
          </cell>
          <cell r="C76">
            <v>9.31</v>
          </cell>
          <cell r="E76">
            <v>9.4600000000000009</v>
          </cell>
        </row>
        <row r="77">
          <cell r="B77" t="str">
            <v>53</v>
          </cell>
          <cell r="D77">
            <v>10568.92</v>
          </cell>
          <cell r="E77">
            <v>10598.62</v>
          </cell>
          <cell r="F77">
            <v>20000</v>
          </cell>
        </row>
        <row r="78">
          <cell r="B78" t="str">
            <v>101</v>
          </cell>
          <cell r="E78">
            <v>1228.1199999999999</v>
          </cell>
          <cell r="F78">
            <v>1228.1199999999999</v>
          </cell>
        </row>
        <row r="79">
          <cell r="B79" t="str">
            <v>111</v>
          </cell>
          <cell r="C79">
            <v>644.23</v>
          </cell>
          <cell r="E79">
            <v>808.35</v>
          </cell>
        </row>
        <row r="80">
          <cell r="B80" t="str">
            <v>56</v>
          </cell>
          <cell r="D80">
            <v>16990.689999999999</v>
          </cell>
        </row>
        <row r="81">
          <cell r="B81" t="str">
            <v>27</v>
          </cell>
          <cell r="C81">
            <v>6312.17</v>
          </cell>
          <cell r="E81">
            <v>1141.6600000000001</v>
          </cell>
          <cell r="F81">
            <v>5000</v>
          </cell>
        </row>
        <row r="82">
          <cell r="B82" t="str">
            <v>4</v>
          </cell>
          <cell r="C82">
            <v>11614.61</v>
          </cell>
          <cell r="E82">
            <v>11669.27</v>
          </cell>
          <cell r="F82">
            <v>11880</v>
          </cell>
        </row>
        <row r="83">
          <cell r="B83" t="str">
            <v>131</v>
          </cell>
          <cell r="C83">
            <v>532.1</v>
          </cell>
        </row>
        <row r="84">
          <cell r="B84" t="str">
            <v>123</v>
          </cell>
          <cell r="D84">
            <v>10880.18</v>
          </cell>
          <cell r="E84">
            <v>3328.01</v>
          </cell>
        </row>
        <row r="85">
          <cell r="B85" t="str">
            <v>60</v>
          </cell>
          <cell r="C85">
            <v>5854.85</v>
          </cell>
          <cell r="E85">
            <v>9257.49</v>
          </cell>
          <cell r="F85">
            <v>30000</v>
          </cell>
        </row>
      </sheetData>
      <sheetData sheetId="3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17</v>
          </cell>
          <cell r="D2">
            <v>607.13</v>
          </cell>
          <cell r="E2">
            <v>7088.88</v>
          </cell>
        </row>
        <row r="3">
          <cell r="B3" t="str">
            <v>18</v>
          </cell>
          <cell r="D3">
            <v>262.91000000000003</v>
          </cell>
          <cell r="E3">
            <v>910.67</v>
          </cell>
        </row>
        <row r="4">
          <cell r="B4" t="str">
            <v>16</v>
          </cell>
          <cell r="D4">
            <v>1028.68</v>
          </cell>
        </row>
        <row r="5">
          <cell r="B5" t="str">
            <v>36</v>
          </cell>
          <cell r="D5">
            <v>192.24</v>
          </cell>
          <cell r="E5">
            <v>2279.71</v>
          </cell>
          <cell r="F5">
            <v>2100</v>
          </cell>
        </row>
        <row r="6">
          <cell r="B6" t="str">
            <v>114</v>
          </cell>
          <cell r="E6">
            <v>1686.33</v>
          </cell>
          <cell r="F6">
            <v>1686.33</v>
          </cell>
        </row>
        <row r="7">
          <cell r="B7" t="str">
            <v>19</v>
          </cell>
          <cell r="C7">
            <v>12183.57</v>
          </cell>
          <cell r="F7">
            <v>16000</v>
          </cell>
        </row>
        <row r="8">
          <cell r="B8" t="str">
            <v>84</v>
          </cell>
          <cell r="D8">
            <v>1143.06</v>
          </cell>
          <cell r="E8">
            <v>314.45999999999998</v>
          </cell>
        </row>
        <row r="9">
          <cell r="B9" t="str">
            <v>31</v>
          </cell>
          <cell r="C9">
            <v>11943.85</v>
          </cell>
          <cell r="E9">
            <v>8457.24</v>
          </cell>
        </row>
        <row r="10">
          <cell r="B10" t="str">
            <v>119</v>
          </cell>
          <cell r="D10">
            <v>765.7</v>
          </cell>
        </row>
        <row r="11">
          <cell r="B11" t="str">
            <v>38</v>
          </cell>
          <cell r="C11">
            <v>295.82</v>
          </cell>
          <cell r="E11">
            <v>3873.81</v>
          </cell>
          <cell r="F11">
            <v>4950</v>
          </cell>
        </row>
        <row r="12">
          <cell r="B12" t="str">
            <v>86</v>
          </cell>
          <cell r="D12">
            <v>702.79</v>
          </cell>
        </row>
        <row r="13">
          <cell r="B13" t="str">
            <v>96</v>
          </cell>
          <cell r="D13">
            <v>3722.91</v>
          </cell>
        </row>
        <row r="14">
          <cell r="B14" t="str">
            <v>57</v>
          </cell>
          <cell r="C14">
            <v>443.11</v>
          </cell>
        </row>
        <row r="15">
          <cell r="B15" t="str">
            <v>5</v>
          </cell>
          <cell r="D15">
            <v>29.8</v>
          </cell>
          <cell r="E15">
            <v>6911.89</v>
          </cell>
          <cell r="F15">
            <v>6900</v>
          </cell>
        </row>
        <row r="16">
          <cell r="B16" t="str">
            <v>98</v>
          </cell>
          <cell r="D16">
            <v>2504.87</v>
          </cell>
          <cell r="E16">
            <v>745.45</v>
          </cell>
        </row>
        <row r="17">
          <cell r="B17" t="str">
            <v>92</v>
          </cell>
          <cell r="D17">
            <v>2764.16</v>
          </cell>
          <cell r="E17">
            <v>5235.6899999999996</v>
          </cell>
        </row>
        <row r="18">
          <cell r="B18" t="str">
            <v>49</v>
          </cell>
          <cell r="D18">
            <v>79.8</v>
          </cell>
        </row>
        <row r="19">
          <cell r="B19" t="str">
            <v>12</v>
          </cell>
          <cell r="D19">
            <v>10264.94</v>
          </cell>
          <cell r="E19">
            <v>249.73</v>
          </cell>
        </row>
        <row r="20">
          <cell r="B20" t="str">
            <v>11</v>
          </cell>
          <cell r="D20">
            <v>1084.8699999999999</v>
          </cell>
          <cell r="E20">
            <v>137.62</v>
          </cell>
        </row>
        <row r="21">
          <cell r="B21" t="str">
            <v>10</v>
          </cell>
          <cell r="D21">
            <v>1266.8699999999999</v>
          </cell>
          <cell r="E21">
            <v>1190.8800000000001</v>
          </cell>
        </row>
        <row r="22">
          <cell r="B22" t="str">
            <v>126</v>
          </cell>
          <cell r="D22">
            <v>2579.1999999999998</v>
          </cell>
        </row>
        <row r="23">
          <cell r="B23" t="str">
            <v>44</v>
          </cell>
          <cell r="D23">
            <v>30.53</v>
          </cell>
        </row>
        <row r="24">
          <cell r="B24" t="str">
            <v>95</v>
          </cell>
          <cell r="D24">
            <v>4399.58</v>
          </cell>
          <cell r="E24">
            <v>2894.08</v>
          </cell>
        </row>
        <row r="25">
          <cell r="B25" t="str">
            <v>34</v>
          </cell>
          <cell r="C25">
            <v>26310.87</v>
          </cell>
          <cell r="E25">
            <v>22374.09</v>
          </cell>
          <cell r="F25">
            <v>27000</v>
          </cell>
        </row>
        <row r="26">
          <cell r="B26" t="str">
            <v>135</v>
          </cell>
          <cell r="D26">
            <v>203.7</v>
          </cell>
        </row>
        <row r="27">
          <cell r="B27" t="str">
            <v>130</v>
          </cell>
          <cell r="C27">
            <v>62.57</v>
          </cell>
          <cell r="E27">
            <v>7554.32</v>
          </cell>
          <cell r="F27">
            <v>8000</v>
          </cell>
        </row>
        <row r="28">
          <cell r="B28" t="str">
            <v>104</v>
          </cell>
          <cell r="D28">
            <v>1878.82</v>
          </cell>
        </row>
        <row r="29">
          <cell r="B29" t="str">
            <v>3</v>
          </cell>
          <cell r="C29">
            <v>6426.35</v>
          </cell>
          <cell r="E29">
            <v>7501.7</v>
          </cell>
          <cell r="F29">
            <v>10000</v>
          </cell>
        </row>
        <row r="30">
          <cell r="B30" t="str">
            <v>134</v>
          </cell>
          <cell r="D30">
            <v>141.88999999999999</v>
          </cell>
        </row>
        <row r="31">
          <cell r="B31" t="str">
            <v>133</v>
          </cell>
          <cell r="C31">
            <v>17566.02</v>
          </cell>
          <cell r="E31">
            <v>6892.36</v>
          </cell>
          <cell r="F31">
            <v>25000</v>
          </cell>
        </row>
        <row r="32">
          <cell r="B32" t="str">
            <v>107</v>
          </cell>
          <cell r="D32">
            <v>324.88</v>
          </cell>
          <cell r="E32">
            <v>29.22</v>
          </cell>
        </row>
        <row r="33">
          <cell r="B33" t="str">
            <v>21</v>
          </cell>
          <cell r="D33">
            <v>2952.29</v>
          </cell>
        </row>
        <row r="34">
          <cell r="B34" t="str">
            <v>75</v>
          </cell>
          <cell r="D34">
            <v>6877.84</v>
          </cell>
          <cell r="E34">
            <v>4500.3900000000003</v>
          </cell>
          <cell r="F34">
            <v>8000</v>
          </cell>
        </row>
        <row r="35">
          <cell r="B35" t="str">
            <v>82</v>
          </cell>
          <cell r="D35">
            <v>3641.09</v>
          </cell>
          <cell r="E35">
            <v>1463.57</v>
          </cell>
        </row>
        <row r="36">
          <cell r="B36" t="str">
            <v>132</v>
          </cell>
          <cell r="D36">
            <v>5974.56</v>
          </cell>
        </row>
        <row r="37">
          <cell r="B37" t="str">
            <v>74</v>
          </cell>
          <cell r="D37">
            <v>3565.73</v>
          </cell>
          <cell r="E37">
            <v>13123.39</v>
          </cell>
          <cell r="F37">
            <v>20000</v>
          </cell>
        </row>
        <row r="38">
          <cell r="B38" t="str">
            <v>51</v>
          </cell>
          <cell r="C38">
            <v>152.88999999999999</v>
          </cell>
          <cell r="E38">
            <v>34.81</v>
          </cell>
          <cell r="F38">
            <v>1000</v>
          </cell>
        </row>
        <row r="39">
          <cell r="B39" t="str">
            <v>2</v>
          </cell>
          <cell r="C39">
            <v>3785.35</v>
          </cell>
          <cell r="E39">
            <v>993.51</v>
          </cell>
        </row>
        <row r="40">
          <cell r="B40" t="str">
            <v>67</v>
          </cell>
          <cell r="D40">
            <v>1396.51</v>
          </cell>
          <cell r="E40">
            <v>29.3</v>
          </cell>
        </row>
        <row r="41">
          <cell r="B41" t="str">
            <v>61</v>
          </cell>
          <cell r="D41">
            <v>87.03</v>
          </cell>
          <cell r="E41">
            <v>9678.98</v>
          </cell>
        </row>
        <row r="42">
          <cell r="B42" t="str">
            <v>47</v>
          </cell>
          <cell r="E42">
            <v>3832.93</v>
          </cell>
          <cell r="F42">
            <v>3832.93</v>
          </cell>
        </row>
        <row r="43">
          <cell r="B43" t="str">
            <v>39</v>
          </cell>
          <cell r="D43">
            <v>698.37</v>
          </cell>
          <cell r="E43">
            <v>62.5</v>
          </cell>
        </row>
        <row r="44">
          <cell r="B44" t="str">
            <v>35</v>
          </cell>
          <cell r="D44">
            <v>5918.72</v>
          </cell>
          <cell r="E44">
            <v>5564.23</v>
          </cell>
          <cell r="F44">
            <v>2500</v>
          </cell>
        </row>
        <row r="45">
          <cell r="B45" t="str">
            <v>81</v>
          </cell>
          <cell r="C45">
            <v>592.07000000000005</v>
          </cell>
        </row>
        <row r="46">
          <cell r="B46" t="str">
            <v>103</v>
          </cell>
          <cell r="D46">
            <v>14919.5</v>
          </cell>
          <cell r="E46">
            <v>8343.9699999999993</v>
          </cell>
          <cell r="F46">
            <v>12000</v>
          </cell>
        </row>
        <row r="47">
          <cell r="B47" t="str">
            <v>42</v>
          </cell>
          <cell r="D47">
            <v>243.97</v>
          </cell>
        </row>
        <row r="48">
          <cell r="B48" t="str">
            <v>94</v>
          </cell>
          <cell r="C48">
            <v>4109.24</v>
          </cell>
          <cell r="E48">
            <v>1405.97</v>
          </cell>
        </row>
        <row r="49">
          <cell r="B49" t="str">
            <v>102</v>
          </cell>
          <cell r="C49">
            <v>17230.89</v>
          </cell>
          <cell r="E49">
            <v>14316.33</v>
          </cell>
          <cell r="F49">
            <v>17820</v>
          </cell>
        </row>
        <row r="50">
          <cell r="B50" t="str">
            <v>87</v>
          </cell>
          <cell r="C50">
            <v>948.7</v>
          </cell>
          <cell r="F50">
            <v>948.7</v>
          </cell>
        </row>
        <row r="51">
          <cell r="B51" t="str">
            <v>120</v>
          </cell>
          <cell r="D51">
            <v>12067.97</v>
          </cell>
          <cell r="E51">
            <v>132.97</v>
          </cell>
        </row>
        <row r="52">
          <cell r="B52" t="str">
            <v>119</v>
          </cell>
          <cell r="C52">
            <v>222.46</v>
          </cell>
        </row>
        <row r="53">
          <cell r="B53" t="str">
            <v>66</v>
          </cell>
          <cell r="C53">
            <v>6697.66</v>
          </cell>
          <cell r="E53">
            <v>6665.12</v>
          </cell>
          <cell r="F53">
            <v>6700</v>
          </cell>
        </row>
        <row r="54">
          <cell r="B54" t="str">
            <v>78</v>
          </cell>
          <cell r="D54">
            <v>1628.06</v>
          </cell>
        </row>
        <row r="55">
          <cell r="B55" t="str">
            <v>55</v>
          </cell>
          <cell r="D55">
            <v>49.23</v>
          </cell>
          <cell r="E55">
            <v>2295.1999999999998</v>
          </cell>
          <cell r="F55">
            <v>2400</v>
          </cell>
        </row>
        <row r="56">
          <cell r="B56" t="str">
            <v>79</v>
          </cell>
          <cell r="D56">
            <v>4371.6499999999996</v>
          </cell>
        </row>
        <row r="57">
          <cell r="B57" t="str">
            <v>32</v>
          </cell>
          <cell r="C57">
            <v>11311.86</v>
          </cell>
          <cell r="E57">
            <v>7656.99</v>
          </cell>
          <cell r="F57">
            <v>23968.85</v>
          </cell>
        </row>
        <row r="58">
          <cell r="B58" t="str">
            <v>64</v>
          </cell>
          <cell r="D58">
            <v>0.25</v>
          </cell>
          <cell r="E58">
            <v>2574.89</v>
          </cell>
          <cell r="F58">
            <v>2575</v>
          </cell>
        </row>
        <row r="59">
          <cell r="B59" t="str">
            <v>97</v>
          </cell>
          <cell r="D59">
            <v>29894.07</v>
          </cell>
        </row>
        <row r="60">
          <cell r="B60" t="str">
            <v>20</v>
          </cell>
          <cell r="C60">
            <v>4051.94</v>
          </cell>
          <cell r="E60">
            <v>943.1</v>
          </cell>
          <cell r="F60">
            <v>5000</v>
          </cell>
        </row>
        <row r="61">
          <cell r="B61" t="str">
            <v>88</v>
          </cell>
          <cell r="C61">
            <v>45.76</v>
          </cell>
          <cell r="E61">
            <v>8146.24</v>
          </cell>
          <cell r="F61">
            <v>8145</v>
          </cell>
        </row>
        <row r="62">
          <cell r="B62" t="str">
            <v>43</v>
          </cell>
          <cell r="E62">
            <v>4475.6499999999996</v>
          </cell>
          <cell r="F62">
            <v>3187.5</v>
          </cell>
        </row>
        <row r="63">
          <cell r="B63" t="str">
            <v>40</v>
          </cell>
          <cell r="D63">
            <v>132.09</v>
          </cell>
          <cell r="E63">
            <v>9994.4699999999993</v>
          </cell>
          <cell r="F63">
            <v>10000</v>
          </cell>
        </row>
        <row r="64">
          <cell r="B64" t="str">
            <v>73</v>
          </cell>
          <cell r="C64">
            <v>206.71</v>
          </cell>
          <cell r="E64">
            <v>213.88</v>
          </cell>
        </row>
        <row r="65">
          <cell r="B65" t="str">
            <v>91</v>
          </cell>
          <cell r="C65">
            <v>631.29999999999995</v>
          </cell>
        </row>
        <row r="66">
          <cell r="B66" t="str">
            <v>80</v>
          </cell>
          <cell r="C66">
            <v>3395.91</v>
          </cell>
          <cell r="E66">
            <v>3412.63</v>
          </cell>
        </row>
        <row r="67">
          <cell r="B67" t="str">
            <v>109</v>
          </cell>
          <cell r="C67">
            <v>1823.01</v>
          </cell>
          <cell r="E67">
            <v>3216.76</v>
          </cell>
          <cell r="F67">
            <v>6000</v>
          </cell>
        </row>
        <row r="68">
          <cell r="B68" t="str">
            <v>121</v>
          </cell>
          <cell r="D68">
            <v>110.08</v>
          </cell>
        </row>
        <row r="69">
          <cell r="B69" t="str">
            <v>37</v>
          </cell>
          <cell r="D69">
            <v>5520.77</v>
          </cell>
          <cell r="E69">
            <v>3867.75</v>
          </cell>
        </row>
        <row r="70">
          <cell r="B70" t="str">
            <v>28</v>
          </cell>
          <cell r="D70">
            <v>8950</v>
          </cell>
        </row>
        <row r="71">
          <cell r="B71" t="str">
            <v>251</v>
          </cell>
          <cell r="D71">
            <v>864.01</v>
          </cell>
          <cell r="E71">
            <v>5757.93</v>
          </cell>
        </row>
        <row r="72">
          <cell r="B72" t="str">
            <v>252</v>
          </cell>
          <cell r="D72">
            <v>1991.48</v>
          </cell>
        </row>
        <row r="73">
          <cell r="B73" t="str">
            <v>46</v>
          </cell>
          <cell r="D73">
            <v>315.18</v>
          </cell>
          <cell r="E73">
            <v>4.45</v>
          </cell>
        </row>
        <row r="74">
          <cell r="B74" t="str">
            <v>15</v>
          </cell>
          <cell r="D74">
            <v>26.76</v>
          </cell>
          <cell r="E74">
            <v>0.1</v>
          </cell>
        </row>
        <row r="75">
          <cell r="B75" t="str">
            <v>7</v>
          </cell>
          <cell r="C75">
            <v>18.77</v>
          </cell>
          <cell r="E75">
            <v>8.85</v>
          </cell>
        </row>
        <row r="76">
          <cell r="B76" t="str">
            <v>53</v>
          </cell>
          <cell r="D76">
            <v>19970.3</v>
          </cell>
          <cell r="E76">
            <v>8182.71</v>
          </cell>
        </row>
        <row r="77">
          <cell r="B77" t="str">
            <v>101</v>
          </cell>
          <cell r="E77">
            <v>1162.0999999999999</v>
          </cell>
          <cell r="F77">
            <v>1162.0999999999999</v>
          </cell>
        </row>
        <row r="78">
          <cell r="B78" t="str">
            <v>111</v>
          </cell>
          <cell r="C78">
            <v>1452.58</v>
          </cell>
          <cell r="E78">
            <v>558.69000000000005</v>
          </cell>
        </row>
        <row r="79">
          <cell r="B79" t="str">
            <v>56</v>
          </cell>
          <cell r="D79">
            <v>16990.689999999999</v>
          </cell>
          <cell r="E79">
            <v>5000</v>
          </cell>
        </row>
        <row r="80">
          <cell r="B80" t="str">
            <v>27</v>
          </cell>
          <cell r="C80">
            <v>2453.83</v>
          </cell>
          <cell r="F80">
            <v>2453.83</v>
          </cell>
        </row>
        <row r="81">
          <cell r="B81" t="str">
            <v>4</v>
          </cell>
          <cell r="C81">
            <v>11403.88</v>
          </cell>
          <cell r="E81">
            <v>9374.56</v>
          </cell>
          <cell r="F81">
            <v>10890</v>
          </cell>
        </row>
        <row r="82">
          <cell r="B82" t="str">
            <v>131</v>
          </cell>
          <cell r="C82">
            <v>532.1</v>
          </cell>
        </row>
        <row r="83">
          <cell r="B83" t="str">
            <v>123</v>
          </cell>
          <cell r="D83">
            <v>7552.17</v>
          </cell>
          <cell r="E83">
            <v>2126.0700000000002</v>
          </cell>
        </row>
        <row r="84">
          <cell r="B84" t="str">
            <v>60</v>
          </cell>
          <cell r="D84">
            <v>14887.66</v>
          </cell>
          <cell r="E84">
            <v>6035.27</v>
          </cell>
        </row>
      </sheetData>
      <sheetData sheetId="4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17</v>
          </cell>
          <cell r="C2">
            <v>6481.75</v>
          </cell>
          <cell r="E2">
            <v>5761.75</v>
          </cell>
        </row>
        <row r="3">
          <cell r="B3" t="str">
            <v>18</v>
          </cell>
          <cell r="C3">
            <v>647.76</v>
          </cell>
          <cell r="E3">
            <v>661</v>
          </cell>
        </row>
        <row r="4">
          <cell r="B4" t="str">
            <v>16</v>
          </cell>
          <cell r="D4">
            <v>1028.68</v>
          </cell>
        </row>
        <row r="5">
          <cell r="B5" t="str">
            <v>36</v>
          </cell>
          <cell r="D5">
            <v>12.53</v>
          </cell>
          <cell r="E5">
            <v>2114.6999999999998</v>
          </cell>
          <cell r="F5">
            <v>2100</v>
          </cell>
        </row>
        <row r="6">
          <cell r="B6" t="str">
            <v>114</v>
          </cell>
          <cell r="E6">
            <v>403.92</v>
          </cell>
        </row>
        <row r="7">
          <cell r="B7" t="str">
            <v>19</v>
          </cell>
          <cell r="D7">
            <v>3816.43</v>
          </cell>
        </row>
        <row r="8">
          <cell r="B8" t="str">
            <v>84</v>
          </cell>
          <cell r="D8">
            <v>828.6</v>
          </cell>
          <cell r="E8">
            <v>377.31</v>
          </cell>
          <cell r="F8">
            <v>495</v>
          </cell>
        </row>
        <row r="9">
          <cell r="B9" t="str">
            <v>31</v>
          </cell>
          <cell r="C9">
            <v>20401.09</v>
          </cell>
          <cell r="E9">
            <v>6110.41</v>
          </cell>
        </row>
        <row r="10">
          <cell r="B10" t="str">
            <v>119</v>
          </cell>
          <cell r="D10">
            <v>765.7</v>
          </cell>
        </row>
        <row r="11">
          <cell r="B11" t="str">
            <v>38</v>
          </cell>
          <cell r="D11">
            <v>780.37</v>
          </cell>
          <cell r="E11">
            <v>2521.5300000000002</v>
          </cell>
        </row>
        <row r="12">
          <cell r="B12" t="str">
            <v>86</v>
          </cell>
          <cell r="D12">
            <v>702.79</v>
          </cell>
        </row>
        <row r="13">
          <cell r="B13" t="str">
            <v>96</v>
          </cell>
          <cell r="D13">
            <v>3722.91</v>
          </cell>
          <cell r="E13">
            <v>62.93</v>
          </cell>
        </row>
        <row r="14">
          <cell r="B14" t="str">
            <v>57</v>
          </cell>
          <cell r="C14">
            <v>443.11</v>
          </cell>
          <cell r="E14">
            <v>53.86</v>
          </cell>
        </row>
        <row r="15">
          <cell r="B15" t="str">
            <v>5</v>
          </cell>
          <cell r="D15">
            <v>17.91</v>
          </cell>
          <cell r="E15">
            <v>5630.53</v>
          </cell>
          <cell r="F15">
            <v>6000</v>
          </cell>
        </row>
        <row r="16">
          <cell r="B16" t="str">
            <v>98</v>
          </cell>
          <cell r="D16">
            <v>1759.42</v>
          </cell>
          <cell r="E16">
            <v>849.58</v>
          </cell>
        </row>
        <row r="17">
          <cell r="B17" t="str">
            <v>92</v>
          </cell>
          <cell r="C17">
            <v>2471.5300000000002</v>
          </cell>
          <cell r="E17">
            <v>3171.74</v>
          </cell>
          <cell r="F17">
            <v>8000</v>
          </cell>
        </row>
        <row r="18">
          <cell r="B18" t="str">
            <v>49</v>
          </cell>
          <cell r="D18">
            <v>79.8</v>
          </cell>
        </row>
        <row r="19">
          <cell r="B19" t="str">
            <v>12</v>
          </cell>
          <cell r="D19">
            <v>10015.209999999999</v>
          </cell>
          <cell r="E19">
            <v>284.27</v>
          </cell>
        </row>
        <row r="20">
          <cell r="B20" t="str">
            <v>11</v>
          </cell>
          <cell r="D20">
            <v>947.25</v>
          </cell>
          <cell r="E20">
            <v>148.59</v>
          </cell>
        </row>
        <row r="21">
          <cell r="B21" t="str">
            <v>10</v>
          </cell>
          <cell r="D21">
            <v>75.989999999999995</v>
          </cell>
          <cell r="E21">
            <v>904.92</v>
          </cell>
        </row>
        <row r="22">
          <cell r="B22" t="str">
            <v>126</v>
          </cell>
          <cell r="D22">
            <v>2579.1999999999998</v>
          </cell>
          <cell r="E22">
            <v>67.16</v>
          </cell>
        </row>
        <row r="23">
          <cell r="B23" t="str">
            <v>44</v>
          </cell>
          <cell r="D23">
            <v>30.53</v>
          </cell>
        </row>
        <row r="24">
          <cell r="B24" t="str">
            <v>95</v>
          </cell>
          <cell r="D24">
            <v>1505.5</v>
          </cell>
          <cell r="E24">
            <v>2318.85</v>
          </cell>
        </row>
        <row r="25">
          <cell r="B25" t="str">
            <v>34</v>
          </cell>
          <cell r="C25">
            <v>21684.959999999999</v>
          </cell>
          <cell r="E25">
            <v>19345.03</v>
          </cell>
          <cell r="F25">
            <v>22000</v>
          </cell>
        </row>
        <row r="26">
          <cell r="B26" t="str">
            <v>135</v>
          </cell>
          <cell r="D26">
            <v>203.7</v>
          </cell>
          <cell r="E26">
            <v>4.26</v>
          </cell>
        </row>
        <row r="27">
          <cell r="B27" t="str">
            <v>130</v>
          </cell>
          <cell r="D27">
            <v>383.11</v>
          </cell>
          <cell r="E27">
            <v>716.78</v>
          </cell>
        </row>
        <row r="28">
          <cell r="B28" t="str">
            <v>104</v>
          </cell>
          <cell r="D28">
            <v>1878.82</v>
          </cell>
        </row>
        <row r="29">
          <cell r="B29" t="str">
            <v>3</v>
          </cell>
          <cell r="C29">
            <v>3928.05</v>
          </cell>
          <cell r="E29">
            <v>4176.22</v>
          </cell>
          <cell r="F29">
            <v>3500</v>
          </cell>
        </row>
        <row r="30">
          <cell r="B30" t="str">
            <v>134</v>
          </cell>
          <cell r="D30">
            <v>141.88999999999999</v>
          </cell>
        </row>
        <row r="31">
          <cell r="B31" t="str">
            <v>133</v>
          </cell>
          <cell r="D31">
            <v>541.62</v>
          </cell>
          <cell r="E31">
            <v>4512.78</v>
          </cell>
        </row>
        <row r="32">
          <cell r="B32" t="str">
            <v>107</v>
          </cell>
          <cell r="D32">
            <v>295.66000000000003</v>
          </cell>
          <cell r="E32">
            <v>101.49</v>
          </cell>
        </row>
        <row r="33">
          <cell r="B33" t="str">
            <v>21</v>
          </cell>
          <cell r="D33">
            <v>2952.29</v>
          </cell>
        </row>
        <row r="34">
          <cell r="B34" t="str">
            <v>75</v>
          </cell>
          <cell r="D34">
            <v>10377.450000000001</v>
          </cell>
          <cell r="E34">
            <v>5879.25</v>
          </cell>
          <cell r="F34">
            <v>10000</v>
          </cell>
        </row>
        <row r="35">
          <cell r="B35" t="str">
            <v>82</v>
          </cell>
          <cell r="D35">
            <v>2177.52</v>
          </cell>
          <cell r="E35">
            <v>1556.35</v>
          </cell>
          <cell r="F35">
            <v>5000</v>
          </cell>
        </row>
        <row r="36">
          <cell r="B36" t="str">
            <v>132</v>
          </cell>
          <cell r="D36">
            <v>5974.56</v>
          </cell>
        </row>
        <row r="37">
          <cell r="B37" t="str">
            <v>74</v>
          </cell>
          <cell r="D37">
            <v>10442.34</v>
          </cell>
          <cell r="E37">
            <v>8622.0499999999993</v>
          </cell>
          <cell r="F37">
            <v>2190.1799999999998</v>
          </cell>
        </row>
        <row r="38">
          <cell r="B38" t="str">
            <v>51</v>
          </cell>
          <cell r="D38">
            <v>812.3</v>
          </cell>
          <cell r="E38">
            <v>110.78</v>
          </cell>
          <cell r="F38">
            <v>1000</v>
          </cell>
        </row>
        <row r="39">
          <cell r="B39" t="str">
            <v>2</v>
          </cell>
          <cell r="C39">
            <v>4778.8599999999997</v>
          </cell>
          <cell r="E39">
            <v>651.57000000000005</v>
          </cell>
        </row>
        <row r="40">
          <cell r="B40" t="str">
            <v>67</v>
          </cell>
          <cell r="D40">
            <v>1367.21</v>
          </cell>
          <cell r="E40">
            <v>9.2799999999999994</v>
          </cell>
        </row>
        <row r="41">
          <cell r="B41" t="str">
            <v>61</v>
          </cell>
          <cell r="C41">
            <v>9591.9500000000007</v>
          </cell>
          <cell r="E41">
            <v>7352.49</v>
          </cell>
        </row>
        <row r="42">
          <cell r="B42" t="str">
            <v>47</v>
          </cell>
          <cell r="E42">
            <v>1305.1500000000001</v>
          </cell>
          <cell r="F42">
            <v>1305.1500000000001</v>
          </cell>
        </row>
        <row r="43">
          <cell r="B43" t="str">
            <v>39</v>
          </cell>
          <cell r="D43">
            <v>635.87</v>
          </cell>
          <cell r="E43">
            <v>55.47</v>
          </cell>
        </row>
        <row r="44">
          <cell r="B44" t="str">
            <v>35</v>
          </cell>
          <cell r="D44">
            <v>2854.49</v>
          </cell>
          <cell r="E44">
            <v>2953.57</v>
          </cell>
          <cell r="F44">
            <v>2000</v>
          </cell>
        </row>
        <row r="45">
          <cell r="B45" t="str">
            <v>81</v>
          </cell>
          <cell r="C45">
            <v>592.07000000000005</v>
          </cell>
          <cell r="E45">
            <v>0.14000000000000001</v>
          </cell>
        </row>
        <row r="46">
          <cell r="B46" t="str">
            <v>103</v>
          </cell>
          <cell r="D46">
            <v>18575.53</v>
          </cell>
          <cell r="E46">
            <v>6618.49</v>
          </cell>
        </row>
        <row r="47">
          <cell r="B47" t="str">
            <v>42</v>
          </cell>
          <cell r="D47">
            <v>243.97</v>
          </cell>
        </row>
        <row r="48">
          <cell r="B48" t="str">
            <v>94</v>
          </cell>
          <cell r="C48">
            <v>5515.21</v>
          </cell>
          <cell r="E48">
            <v>560.78</v>
          </cell>
          <cell r="F48">
            <v>6300</v>
          </cell>
        </row>
        <row r="49">
          <cell r="B49" t="str">
            <v>102</v>
          </cell>
          <cell r="C49">
            <v>13727.22</v>
          </cell>
          <cell r="E49">
            <v>11404.87</v>
          </cell>
        </row>
        <row r="50">
          <cell r="B50" t="str">
            <v>120</v>
          </cell>
          <cell r="D50">
            <v>11935</v>
          </cell>
          <cell r="E50">
            <v>230.63</v>
          </cell>
        </row>
        <row r="51">
          <cell r="B51" t="str">
            <v>119</v>
          </cell>
          <cell r="C51">
            <v>222.46</v>
          </cell>
        </row>
        <row r="52">
          <cell r="B52" t="str">
            <v>66</v>
          </cell>
          <cell r="C52">
            <v>6662.78</v>
          </cell>
          <cell r="E52">
            <v>7259.01</v>
          </cell>
          <cell r="F52">
            <v>6650</v>
          </cell>
        </row>
        <row r="53">
          <cell r="B53" t="str">
            <v>78</v>
          </cell>
          <cell r="D53">
            <v>1628.06</v>
          </cell>
        </row>
        <row r="54">
          <cell r="B54" t="str">
            <v>55</v>
          </cell>
          <cell r="D54">
            <v>154.03</v>
          </cell>
          <cell r="E54">
            <v>2680.52</v>
          </cell>
          <cell r="F54">
            <v>2600</v>
          </cell>
        </row>
        <row r="55">
          <cell r="B55" t="str">
            <v>79</v>
          </cell>
          <cell r="D55">
            <v>4371.6499999999996</v>
          </cell>
        </row>
        <row r="56">
          <cell r="B56" t="str">
            <v>32</v>
          </cell>
          <cell r="D56">
            <v>5000</v>
          </cell>
          <cell r="E56">
            <v>3205.03</v>
          </cell>
        </row>
        <row r="57">
          <cell r="B57" t="str">
            <v>64</v>
          </cell>
          <cell r="D57">
            <v>0.36</v>
          </cell>
          <cell r="E57">
            <v>1736.71</v>
          </cell>
          <cell r="F57">
            <v>1737</v>
          </cell>
        </row>
        <row r="58">
          <cell r="B58" t="str">
            <v>97</v>
          </cell>
          <cell r="D58">
            <v>29894.07</v>
          </cell>
        </row>
        <row r="59">
          <cell r="B59" t="str">
            <v>20</v>
          </cell>
          <cell r="D59">
            <v>4.96</v>
          </cell>
          <cell r="E59">
            <v>472.2</v>
          </cell>
        </row>
        <row r="60">
          <cell r="B60" t="str">
            <v>88</v>
          </cell>
          <cell r="C60">
            <v>47</v>
          </cell>
          <cell r="E60">
            <v>8857.43</v>
          </cell>
          <cell r="F60">
            <v>8862</v>
          </cell>
        </row>
        <row r="61">
          <cell r="B61" t="str">
            <v>43</v>
          </cell>
          <cell r="C61">
            <v>1288.1500000000001</v>
          </cell>
          <cell r="E61">
            <v>2836.59</v>
          </cell>
          <cell r="F61">
            <v>4124.74</v>
          </cell>
        </row>
        <row r="62">
          <cell r="B62" t="str">
            <v>40</v>
          </cell>
          <cell r="D62">
            <v>137.62</v>
          </cell>
          <cell r="E62">
            <v>7210.01</v>
          </cell>
          <cell r="F62">
            <v>7100</v>
          </cell>
        </row>
        <row r="63">
          <cell r="B63" t="str">
            <v>73</v>
          </cell>
          <cell r="C63">
            <v>420.59</v>
          </cell>
          <cell r="E63">
            <v>182.67</v>
          </cell>
          <cell r="F63">
            <v>1000</v>
          </cell>
        </row>
        <row r="64">
          <cell r="B64" t="str">
            <v>91</v>
          </cell>
          <cell r="C64">
            <v>631.29999999999995</v>
          </cell>
        </row>
        <row r="65">
          <cell r="B65" t="str">
            <v>80</v>
          </cell>
          <cell r="C65">
            <v>6808.54</v>
          </cell>
          <cell r="E65">
            <v>3899.39</v>
          </cell>
        </row>
        <row r="66">
          <cell r="B66" t="str">
            <v>109</v>
          </cell>
          <cell r="D66">
            <v>960.23</v>
          </cell>
          <cell r="E66">
            <v>950.28</v>
          </cell>
          <cell r="F66">
            <v>4000</v>
          </cell>
        </row>
        <row r="67">
          <cell r="B67" t="str">
            <v>121</v>
          </cell>
          <cell r="D67">
            <v>110.08</v>
          </cell>
        </row>
        <row r="68">
          <cell r="B68" t="str">
            <v>37</v>
          </cell>
          <cell r="D68">
            <v>1653.02</v>
          </cell>
          <cell r="E68">
            <v>2927.45</v>
          </cell>
        </row>
        <row r="69">
          <cell r="B69" t="str">
            <v>28</v>
          </cell>
          <cell r="D69">
            <v>8950</v>
          </cell>
          <cell r="F69">
            <v>10000</v>
          </cell>
        </row>
        <row r="70">
          <cell r="B70" t="str">
            <v>251</v>
          </cell>
          <cell r="C70">
            <v>4893.92</v>
          </cell>
          <cell r="E70">
            <v>5395.64</v>
          </cell>
          <cell r="F70">
            <v>15000</v>
          </cell>
        </row>
        <row r="71">
          <cell r="B71" t="str">
            <v>252</v>
          </cell>
          <cell r="D71">
            <v>1991.48</v>
          </cell>
        </row>
        <row r="72">
          <cell r="B72" t="str">
            <v>46</v>
          </cell>
          <cell r="D72">
            <v>310.73</v>
          </cell>
          <cell r="E72">
            <v>18.690000000000001</v>
          </cell>
        </row>
        <row r="73">
          <cell r="B73" t="str">
            <v>15</v>
          </cell>
          <cell r="D73">
            <v>26.66</v>
          </cell>
          <cell r="E73">
            <v>0.04</v>
          </cell>
        </row>
        <row r="74">
          <cell r="B74" t="str">
            <v>7</v>
          </cell>
          <cell r="C74">
            <v>27.62</v>
          </cell>
          <cell r="E74">
            <v>11</v>
          </cell>
        </row>
        <row r="75">
          <cell r="B75" t="str">
            <v>53</v>
          </cell>
          <cell r="D75">
            <v>11787.59</v>
          </cell>
          <cell r="E75">
            <v>7217.4</v>
          </cell>
          <cell r="F75">
            <v>15000</v>
          </cell>
        </row>
        <row r="76">
          <cell r="B76" t="str">
            <v>101</v>
          </cell>
          <cell r="E76">
            <v>1347.02</v>
          </cell>
          <cell r="F76">
            <v>1347.02</v>
          </cell>
        </row>
        <row r="77">
          <cell r="B77" t="str">
            <v>111</v>
          </cell>
          <cell r="C77">
            <v>2011.27</v>
          </cell>
          <cell r="E77">
            <v>187.53</v>
          </cell>
          <cell r="F77">
            <v>2970</v>
          </cell>
        </row>
        <row r="78">
          <cell r="B78" t="str">
            <v>56</v>
          </cell>
          <cell r="D78">
            <v>11990.69</v>
          </cell>
        </row>
        <row r="79">
          <cell r="B79" t="str">
            <v>4</v>
          </cell>
          <cell r="C79">
            <v>9888.44</v>
          </cell>
          <cell r="E79">
            <v>8760.2099999999991</v>
          </cell>
          <cell r="F79">
            <v>4950</v>
          </cell>
        </row>
        <row r="80">
          <cell r="B80" t="str">
            <v>131</v>
          </cell>
          <cell r="C80">
            <v>532.1</v>
          </cell>
          <cell r="E80">
            <v>0.23</v>
          </cell>
        </row>
        <row r="81">
          <cell r="B81" t="str">
            <v>123</v>
          </cell>
          <cell r="D81">
            <v>5426.1</v>
          </cell>
          <cell r="E81">
            <v>1353.06</v>
          </cell>
        </row>
        <row r="82">
          <cell r="B82" t="str">
            <v>60</v>
          </cell>
          <cell r="D82">
            <v>8852.39</v>
          </cell>
          <cell r="E82">
            <v>6212.54</v>
          </cell>
        </row>
      </sheetData>
      <sheetData sheetId="5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17</v>
          </cell>
          <cell r="C2">
            <v>12243.5</v>
          </cell>
          <cell r="E2">
            <v>4122.03</v>
          </cell>
          <cell r="F2">
            <v>14850</v>
          </cell>
        </row>
        <row r="3">
          <cell r="B3" t="str">
            <v>18</v>
          </cell>
          <cell r="C3">
            <v>1308.76</v>
          </cell>
          <cell r="E3">
            <v>665.68</v>
          </cell>
          <cell r="F3">
            <v>1485</v>
          </cell>
        </row>
        <row r="4">
          <cell r="B4" t="str">
            <v>16</v>
          </cell>
          <cell r="D4">
            <v>1028.68</v>
          </cell>
          <cell r="E4">
            <v>168.73</v>
          </cell>
        </row>
        <row r="5">
          <cell r="B5" t="str">
            <v>36</v>
          </cell>
          <cell r="C5">
            <v>2.17</v>
          </cell>
          <cell r="E5">
            <v>2247.3200000000002</v>
          </cell>
        </row>
        <row r="6">
          <cell r="B6" t="str">
            <v>114</v>
          </cell>
          <cell r="C6">
            <v>403.92</v>
          </cell>
          <cell r="E6">
            <v>336.98</v>
          </cell>
        </row>
        <row r="7">
          <cell r="B7" t="str">
            <v>19</v>
          </cell>
          <cell r="D7">
            <v>3816.43</v>
          </cell>
          <cell r="E7">
            <v>1522.31</v>
          </cell>
        </row>
        <row r="8">
          <cell r="B8" t="str">
            <v>84</v>
          </cell>
          <cell r="D8">
            <v>946.29</v>
          </cell>
          <cell r="E8">
            <v>326.39999999999998</v>
          </cell>
          <cell r="F8">
            <v>2000</v>
          </cell>
        </row>
        <row r="9">
          <cell r="B9" t="str">
            <v>31</v>
          </cell>
          <cell r="C9">
            <v>26511.5</v>
          </cell>
          <cell r="E9">
            <v>3601.13</v>
          </cell>
        </row>
        <row r="10">
          <cell r="B10" t="str">
            <v>119</v>
          </cell>
          <cell r="D10">
            <v>765.7</v>
          </cell>
        </row>
        <row r="11">
          <cell r="B11" t="str">
            <v>38</v>
          </cell>
          <cell r="C11">
            <v>1741.16</v>
          </cell>
          <cell r="E11">
            <v>2327.98</v>
          </cell>
          <cell r="F11">
            <v>5940</v>
          </cell>
        </row>
        <row r="12">
          <cell r="B12" t="str">
            <v>86</v>
          </cell>
          <cell r="D12">
            <v>702.79</v>
          </cell>
        </row>
        <row r="13">
          <cell r="B13" t="str">
            <v>96</v>
          </cell>
          <cell r="D13">
            <v>3659.98</v>
          </cell>
          <cell r="E13">
            <v>326.56</v>
          </cell>
        </row>
        <row r="14">
          <cell r="B14" t="str">
            <v>57</v>
          </cell>
          <cell r="C14">
            <v>496.97</v>
          </cell>
        </row>
        <row r="15">
          <cell r="B15" t="str">
            <v>112</v>
          </cell>
          <cell r="E15">
            <v>976.93</v>
          </cell>
        </row>
        <row r="16">
          <cell r="B16" t="str">
            <v>5</v>
          </cell>
          <cell r="D16">
            <v>387.38</v>
          </cell>
          <cell r="E16">
            <v>4800.12</v>
          </cell>
          <cell r="F16">
            <v>4500</v>
          </cell>
        </row>
        <row r="17">
          <cell r="B17" t="str">
            <v>98</v>
          </cell>
          <cell r="D17">
            <v>909.84</v>
          </cell>
          <cell r="E17">
            <v>634.63</v>
          </cell>
        </row>
        <row r="18">
          <cell r="B18" t="str">
            <v>92</v>
          </cell>
          <cell r="D18">
            <v>2356.73</v>
          </cell>
          <cell r="E18">
            <v>3923.13</v>
          </cell>
        </row>
        <row r="19">
          <cell r="B19" t="str">
            <v>49</v>
          </cell>
          <cell r="D19">
            <v>79.8</v>
          </cell>
        </row>
        <row r="20">
          <cell r="B20" t="str">
            <v>12</v>
          </cell>
          <cell r="D20">
            <v>9730.94</v>
          </cell>
          <cell r="E20">
            <v>50.55</v>
          </cell>
        </row>
        <row r="21">
          <cell r="B21" t="str">
            <v>11</v>
          </cell>
          <cell r="D21">
            <v>798.66</v>
          </cell>
          <cell r="E21">
            <v>137.28</v>
          </cell>
          <cell r="F21">
            <v>2000</v>
          </cell>
        </row>
        <row r="22">
          <cell r="B22" t="str">
            <v>10</v>
          </cell>
          <cell r="C22">
            <v>828.93</v>
          </cell>
          <cell r="E22">
            <v>1104.8</v>
          </cell>
          <cell r="F22">
            <v>2000</v>
          </cell>
        </row>
        <row r="23">
          <cell r="B23" t="str">
            <v>126</v>
          </cell>
          <cell r="D23">
            <v>2512.04</v>
          </cell>
          <cell r="E23">
            <v>1240.82</v>
          </cell>
        </row>
        <row r="24">
          <cell r="B24" t="str">
            <v>44</v>
          </cell>
          <cell r="D24">
            <v>30.53</v>
          </cell>
        </row>
        <row r="25">
          <cell r="B25" t="str">
            <v>95</v>
          </cell>
          <cell r="C25">
            <v>813.35</v>
          </cell>
          <cell r="E25">
            <v>2178</v>
          </cell>
          <cell r="F25">
            <v>6000</v>
          </cell>
        </row>
        <row r="26">
          <cell r="B26" t="str">
            <v>34</v>
          </cell>
          <cell r="C26">
            <v>19029.990000000002</v>
          </cell>
          <cell r="E26">
            <v>15587.81</v>
          </cell>
          <cell r="F26">
            <v>19030</v>
          </cell>
        </row>
        <row r="27">
          <cell r="B27" t="str">
            <v>135</v>
          </cell>
          <cell r="D27">
            <v>199.44</v>
          </cell>
          <cell r="E27">
            <v>194.87</v>
          </cell>
        </row>
        <row r="28">
          <cell r="B28" t="str">
            <v>130</v>
          </cell>
          <cell r="C28">
            <v>333.67</v>
          </cell>
          <cell r="E28">
            <v>263.22000000000003</v>
          </cell>
          <cell r="F28">
            <v>1000</v>
          </cell>
        </row>
        <row r="29">
          <cell r="B29" t="str">
            <v>104</v>
          </cell>
          <cell r="D29">
            <v>1878.82</v>
          </cell>
          <cell r="E29">
            <v>61.8</v>
          </cell>
        </row>
        <row r="30">
          <cell r="B30" t="str">
            <v>3</v>
          </cell>
          <cell r="C30">
            <v>4604.2700000000004</v>
          </cell>
          <cell r="E30">
            <v>2994.48</v>
          </cell>
        </row>
        <row r="31">
          <cell r="B31" t="str">
            <v>134</v>
          </cell>
          <cell r="D31">
            <v>141.88999999999999</v>
          </cell>
          <cell r="E31">
            <v>24.02</v>
          </cell>
        </row>
        <row r="32">
          <cell r="B32" t="str">
            <v>133</v>
          </cell>
          <cell r="C32">
            <v>3971.16</v>
          </cell>
          <cell r="E32">
            <v>4799.67</v>
          </cell>
        </row>
        <row r="33">
          <cell r="B33" t="str">
            <v>107</v>
          </cell>
          <cell r="D33">
            <v>194.17</v>
          </cell>
          <cell r="E33">
            <v>314.76</v>
          </cell>
        </row>
        <row r="34">
          <cell r="B34" t="str">
            <v>21</v>
          </cell>
          <cell r="D34">
            <v>2952.29</v>
          </cell>
        </row>
        <row r="35">
          <cell r="B35" t="str">
            <v>75</v>
          </cell>
          <cell r="D35">
            <v>14498.2</v>
          </cell>
          <cell r="E35">
            <v>5753.73</v>
          </cell>
          <cell r="F35">
            <v>15000</v>
          </cell>
        </row>
        <row r="36">
          <cell r="B36" t="str">
            <v>82</v>
          </cell>
          <cell r="D36">
            <v>5621.17</v>
          </cell>
          <cell r="E36">
            <v>1421.86</v>
          </cell>
        </row>
        <row r="37">
          <cell r="B37" t="str">
            <v>132</v>
          </cell>
          <cell r="D37">
            <v>5974.56</v>
          </cell>
        </row>
        <row r="38">
          <cell r="B38" t="str">
            <v>74</v>
          </cell>
          <cell r="D38">
            <v>4010.47</v>
          </cell>
          <cell r="E38">
            <v>7317.86</v>
          </cell>
          <cell r="F38">
            <v>20000</v>
          </cell>
        </row>
        <row r="39">
          <cell r="B39" t="str">
            <v>51</v>
          </cell>
          <cell r="D39">
            <v>1701.52</v>
          </cell>
          <cell r="E39">
            <v>204.2</v>
          </cell>
        </row>
        <row r="40">
          <cell r="B40" t="str">
            <v>2</v>
          </cell>
          <cell r="C40">
            <v>5430.43</v>
          </cell>
          <cell r="E40">
            <v>849.13</v>
          </cell>
          <cell r="F40">
            <v>5445</v>
          </cell>
        </row>
        <row r="41">
          <cell r="B41" t="str">
            <v>67</v>
          </cell>
          <cell r="D41">
            <v>1357.93</v>
          </cell>
          <cell r="E41">
            <v>123.26</v>
          </cell>
        </row>
        <row r="42">
          <cell r="B42" t="str">
            <v>61</v>
          </cell>
          <cell r="C42">
            <v>16944.439999999999</v>
          </cell>
          <cell r="E42">
            <v>6520.28</v>
          </cell>
          <cell r="F42">
            <v>25000</v>
          </cell>
        </row>
        <row r="43">
          <cell r="B43" t="str">
            <v>47</v>
          </cell>
          <cell r="E43">
            <v>4476.83</v>
          </cell>
          <cell r="F43">
            <v>4476.83</v>
          </cell>
        </row>
        <row r="44">
          <cell r="B44" t="str">
            <v>39</v>
          </cell>
          <cell r="D44">
            <v>580.4</v>
          </cell>
          <cell r="E44">
            <v>122.81</v>
          </cell>
        </row>
        <row r="45">
          <cell r="B45" t="str">
            <v>35</v>
          </cell>
          <cell r="D45">
            <v>1900.92</v>
          </cell>
          <cell r="E45">
            <v>2614.2600000000002</v>
          </cell>
          <cell r="F45">
            <v>1000</v>
          </cell>
        </row>
        <row r="46">
          <cell r="B46" t="str">
            <v>81</v>
          </cell>
          <cell r="C46">
            <v>592.21</v>
          </cell>
        </row>
        <row r="47">
          <cell r="B47" t="str">
            <v>127</v>
          </cell>
          <cell r="E47">
            <v>0.04</v>
          </cell>
        </row>
        <row r="48">
          <cell r="B48" t="str">
            <v>103</v>
          </cell>
          <cell r="D48">
            <v>11957.04</v>
          </cell>
          <cell r="E48">
            <v>5447.21</v>
          </cell>
        </row>
        <row r="49">
          <cell r="B49" t="str">
            <v>42</v>
          </cell>
          <cell r="D49">
            <v>243.97</v>
          </cell>
          <cell r="E49">
            <v>106.46</v>
          </cell>
        </row>
        <row r="50">
          <cell r="B50" t="str">
            <v>94</v>
          </cell>
          <cell r="D50">
            <v>224.01</v>
          </cell>
          <cell r="E50">
            <v>429.16</v>
          </cell>
        </row>
        <row r="51">
          <cell r="B51" t="str">
            <v>102</v>
          </cell>
          <cell r="C51">
            <v>25132.09</v>
          </cell>
          <cell r="E51">
            <v>10796.28</v>
          </cell>
          <cell r="F51">
            <v>26000</v>
          </cell>
        </row>
        <row r="52">
          <cell r="B52" t="str">
            <v>87</v>
          </cell>
          <cell r="E52">
            <v>91.05</v>
          </cell>
        </row>
        <row r="53">
          <cell r="B53" t="str">
            <v>120</v>
          </cell>
          <cell r="D53">
            <v>11704.37</v>
          </cell>
          <cell r="E53">
            <v>250.97</v>
          </cell>
        </row>
        <row r="54">
          <cell r="B54" t="str">
            <v>119</v>
          </cell>
          <cell r="C54">
            <v>222.46</v>
          </cell>
        </row>
        <row r="55">
          <cell r="B55" t="str">
            <v>66</v>
          </cell>
          <cell r="C55">
            <v>7271.79</v>
          </cell>
          <cell r="E55">
            <v>5548.22</v>
          </cell>
          <cell r="F55">
            <v>13271.19</v>
          </cell>
        </row>
        <row r="56">
          <cell r="B56" t="str">
            <v>78</v>
          </cell>
          <cell r="D56">
            <v>1628.06</v>
          </cell>
        </row>
        <row r="57">
          <cell r="B57" t="str">
            <v>55</v>
          </cell>
          <cell r="D57">
            <v>73.510000000000005</v>
          </cell>
          <cell r="E57">
            <v>826.12</v>
          </cell>
          <cell r="F57">
            <v>1000</v>
          </cell>
        </row>
        <row r="58">
          <cell r="B58" t="str">
            <v>79</v>
          </cell>
          <cell r="D58">
            <v>4371.6499999999996</v>
          </cell>
        </row>
        <row r="59">
          <cell r="B59" t="str">
            <v>32</v>
          </cell>
          <cell r="D59">
            <v>1794.97</v>
          </cell>
          <cell r="E59">
            <v>717.27</v>
          </cell>
        </row>
        <row r="60">
          <cell r="B60" t="str">
            <v>64</v>
          </cell>
          <cell r="D60">
            <v>0.65</v>
          </cell>
          <cell r="E60">
            <v>1303</v>
          </cell>
          <cell r="F60">
            <v>1400</v>
          </cell>
        </row>
        <row r="61">
          <cell r="B61" t="str">
            <v>97</v>
          </cell>
          <cell r="D61">
            <v>29894.07</v>
          </cell>
        </row>
        <row r="62">
          <cell r="B62" t="str">
            <v>20</v>
          </cell>
          <cell r="C62">
            <v>467.24</v>
          </cell>
          <cell r="E62">
            <v>401.53</v>
          </cell>
        </row>
        <row r="63">
          <cell r="B63" t="str">
            <v>88</v>
          </cell>
          <cell r="C63">
            <v>42.43</v>
          </cell>
          <cell r="E63">
            <v>8299.5</v>
          </cell>
          <cell r="F63">
            <v>8150</v>
          </cell>
        </row>
        <row r="64">
          <cell r="B64" t="str">
            <v>43</v>
          </cell>
          <cell r="E64">
            <v>1213.78</v>
          </cell>
          <cell r="F64">
            <v>200</v>
          </cell>
        </row>
        <row r="65">
          <cell r="B65" t="str">
            <v>40</v>
          </cell>
          <cell r="D65">
            <v>27.61</v>
          </cell>
          <cell r="E65">
            <v>6778.78</v>
          </cell>
          <cell r="F65">
            <v>5000</v>
          </cell>
        </row>
        <row r="66">
          <cell r="B66" t="str">
            <v>73</v>
          </cell>
          <cell r="D66">
            <v>396.74</v>
          </cell>
          <cell r="E66">
            <v>165.5</v>
          </cell>
        </row>
        <row r="67">
          <cell r="B67" t="str">
            <v>91</v>
          </cell>
          <cell r="C67">
            <v>631.29999999999995</v>
          </cell>
        </row>
        <row r="68">
          <cell r="B68" t="str">
            <v>80</v>
          </cell>
          <cell r="C68">
            <v>10707.93</v>
          </cell>
          <cell r="E68">
            <v>3699.58</v>
          </cell>
        </row>
        <row r="69">
          <cell r="B69" t="str">
            <v>109</v>
          </cell>
          <cell r="D69">
            <v>4009.95</v>
          </cell>
          <cell r="E69">
            <v>1852.81</v>
          </cell>
        </row>
        <row r="70">
          <cell r="B70" t="str">
            <v>121</v>
          </cell>
          <cell r="D70">
            <v>110.08</v>
          </cell>
        </row>
        <row r="71">
          <cell r="B71" t="str">
            <v>37</v>
          </cell>
          <cell r="C71">
            <v>1274.43</v>
          </cell>
          <cell r="E71">
            <v>4332.34</v>
          </cell>
        </row>
        <row r="72">
          <cell r="B72" t="str">
            <v>28</v>
          </cell>
          <cell r="D72">
            <v>18950</v>
          </cell>
        </row>
        <row r="73">
          <cell r="B73" t="str">
            <v>251</v>
          </cell>
          <cell r="D73">
            <v>4710.4399999999996</v>
          </cell>
          <cell r="E73">
            <v>1648.58</v>
          </cell>
          <cell r="F73">
            <v>5000</v>
          </cell>
        </row>
        <row r="74">
          <cell r="B74" t="str">
            <v>252</v>
          </cell>
          <cell r="D74">
            <v>1991.48</v>
          </cell>
          <cell r="E74">
            <v>1.74</v>
          </cell>
        </row>
        <row r="75">
          <cell r="B75" t="str">
            <v>46</v>
          </cell>
          <cell r="D75">
            <v>292.04000000000002</v>
          </cell>
          <cell r="E75">
            <v>2490.41</v>
          </cell>
        </row>
        <row r="76">
          <cell r="B76" t="str">
            <v>15</v>
          </cell>
          <cell r="D76">
            <v>26.62</v>
          </cell>
          <cell r="E76">
            <v>210.61</v>
          </cell>
        </row>
        <row r="77">
          <cell r="B77" t="str">
            <v>7</v>
          </cell>
          <cell r="C77">
            <v>38.619999999999997</v>
          </cell>
          <cell r="E77">
            <v>210.97</v>
          </cell>
        </row>
        <row r="78">
          <cell r="B78" t="str">
            <v>53</v>
          </cell>
          <cell r="D78">
            <v>19570.189999999999</v>
          </cell>
          <cell r="E78">
            <v>4411.34</v>
          </cell>
        </row>
        <row r="79">
          <cell r="B79" t="str">
            <v>101</v>
          </cell>
          <cell r="E79">
            <v>1105.58</v>
          </cell>
        </row>
        <row r="80">
          <cell r="B80" t="str">
            <v>111</v>
          </cell>
          <cell r="D80">
            <v>771.2</v>
          </cell>
          <cell r="E80">
            <v>128.01</v>
          </cell>
        </row>
        <row r="81">
          <cell r="B81" t="str">
            <v>56</v>
          </cell>
          <cell r="D81">
            <v>11990.69</v>
          </cell>
        </row>
        <row r="82">
          <cell r="B82" t="str">
            <v>27</v>
          </cell>
          <cell r="E82">
            <v>166.34</v>
          </cell>
        </row>
        <row r="83">
          <cell r="B83" t="str">
            <v>4</v>
          </cell>
          <cell r="C83">
            <v>13698.65</v>
          </cell>
          <cell r="E83">
            <v>7009.63</v>
          </cell>
        </row>
        <row r="84">
          <cell r="B84" t="str">
            <v>131</v>
          </cell>
          <cell r="C84">
            <v>532.33000000000004</v>
          </cell>
          <cell r="F84">
            <v>700</v>
          </cell>
        </row>
        <row r="85">
          <cell r="B85" t="str">
            <v>123</v>
          </cell>
          <cell r="D85">
            <v>4073.04</v>
          </cell>
          <cell r="E85">
            <v>2716.08</v>
          </cell>
        </row>
        <row r="86">
          <cell r="B86" t="str">
            <v>60</v>
          </cell>
          <cell r="D86">
            <v>2639.85</v>
          </cell>
          <cell r="E86">
            <v>4649.8999999999996</v>
          </cell>
        </row>
      </sheetData>
      <sheetData sheetId="6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17</v>
          </cell>
          <cell r="C2">
            <v>1515.53</v>
          </cell>
          <cell r="E2">
            <v>1899.52</v>
          </cell>
        </row>
        <row r="3">
          <cell r="B3" t="str">
            <v>18</v>
          </cell>
          <cell r="C3">
            <v>489.44</v>
          </cell>
          <cell r="E3">
            <v>522.9</v>
          </cell>
        </row>
        <row r="4">
          <cell r="B4" t="str">
            <v>16</v>
          </cell>
          <cell r="D4">
            <v>859.95</v>
          </cell>
          <cell r="E4">
            <v>249.99</v>
          </cell>
          <cell r="F4">
            <v>990</v>
          </cell>
        </row>
        <row r="5">
          <cell r="B5" t="str">
            <v>36</v>
          </cell>
          <cell r="C5">
            <v>2249.4899999999998</v>
          </cell>
          <cell r="E5">
            <v>2822.99</v>
          </cell>
          <cell r="F5">
            <v>2500</v>
          </cell>
        </row>
        <row r="6">
          <cell r="B6" t="str">
            <v>114</v>
          </cell>
          <cell r="C6">
            <v>740.9</v>
          </cell>
          <cell r="E6">
            <v>1265.3599999999999</v>
          </cell>
          <cell r="F6">
            <v>2006.26</v>
          </cell>
        </row>
        <row r="7">
          <cell r="B7" t="str">
            <v>19</v>
          </cell>
          <cell r="D7">
            <v>2294.12</v>
          </cell>
          <cell r="E7">
            <v>2232.8200000000002</v>
          </cell>
        </row>
        <row r="8">
          <cell r="B8" t="str">
            <v>84</v>
          </cell>
          <cell r="D8">
            <v>2619.89</v>
          </cell>
          <cell r="E8">
            <v>480.59</v>
          </cell>
        </row>
        <row r="9">
          <cell r="B9" t="str">
            <v>31</v>
          </cell>
          <cell r="C9">
            <v>30112.63</v>
          </cell>
          <cell r="E9">
            <v>2290.31</v>
          </cell>
          <cell r="F9">
            <v>35000</v>
          </cell>
        </row>
        <row r="10">
          <cell r="B10" t="str">
            <v>119</v>
          </cell>
          <cell r="D10">
            <v>765.7</v>
          </cell>
        </row>
        <row r="11">
          <cell r="B11" t="str">
            <v>38</v>
          </cell>
          <cell r="D11">
            <v>1870.86</v>
          </cell>
          <cell r="E11">
            <v>1516.26</v>
          </cell>
        </row>
        <row r="12">
          <cell r="B12" t="str">
            <v>86</v>
          </cell>
          <cell r="D12">
            <v>702.79</v>
          </cell>
          <cell r="E12">
            <v>136.26</v>
          </cell>
        </row>
        <row r="13">
          <cell r="B13" t="str">
            <v>96</v>
          </cell>
          <cell r="D13">
            <v>3333.42</v>
          </cell>
          <cell r="E13">
            <v>881.59</v>
          </cell>
        </row>
        <row r="14">
          <cell r="B14" t="str">
            <v>57</v>
          </cell>
          <cell r="C14">
            <v>496.97</v>
          </cell>
          <cell r="E14">
            <v>76.61</v>
          </cell>
        </row>
        <row r="15">
          <cell r="B15" t="str">
            <v>112</v>
          </cell>
          <cell r="C15">
            <v>976.93</v>
          </cell>
          <cell r="E15">
            <v>3159.53</v>
          </cell>
          <cell r="F15">
            <v>2977</v>
          </cell>
        </row>
        <row r="16">
          <cell r="B16" t="str">
            <v>5</v>
          </cell>
          <cell r="D16">
            <v>87.26</v>
          </cell>
          <cell r="E16">
            <v>3089.75</v>
          </cell>
        </row>
        <row r="17">
          <cell r="B17" t="str">
            <v>98</v>
          </cell>
          <cell r="D17">
            <v>275.20999999999998</v>
          </cell>
          <cell r="E17">
            <v>904.17</v>
          </cell>
          <cell r="F17">
            <v>1710</v>
          </cell>
        </row>
        <row r="18">
          <cell r="B18" t="str">
            <v>92</v>
          </cell>
          <cell r="C18">
            <v>1566.4</v>
          </cell>
          <cell r="E18">
            <v>1998.64</v>
          </cell>
        </row>
        <row r="19">
          <cell r="B19" t="str">
            <v>49</v>
          </cell>
          <cell r="D19">
            <v>79.8</v>
          </cell>
        </row>
        <row r="20">
          <cell r="B20" t="str">
            <v>12</v>
          </cell>
          <cell r="D20">
            <v>9680.39</v>
          </cell>
          <cell r="E20">
            <v>397.78</v>
          </cell>
        </row>
        <row r="21">
          <cell r="B21" t="str">
            <v>11</v>
          </cell>
          <cell r="D21">
            <v>2661.38</v>
          </cell>
          <cell r="E21">
            <v>954.55</v>
          </cell>
        </row>
        <row r="22">
          <cell r="B22" t="str">
            <v>10</v>
          </cell>
          <cell r="D22">
            <v>66.27</v>
          </cell>
          <cell r="E22">
            <v>1035.07</v>
          </cell>
          <cell r="F22">
            <v>1500</v>
          </cell>
        </row>
        <row r="23">
          <cell r="B23" t="str">
            <v>126</v>
          </cell>
          <cell r="D23">
            <v>1271.22</v>
          </cell>
          <cell r="E23">
            <v>1129.18</v>
          </cell>
        </row>
        <row r="24">
          <cell r="B24" t="str">
            <v>44</v>
          </cell>
          <cell r="D24">
            <v>30.53</v>
          </cell>
        </row>
        <row r="25">
          <cell r="B25" t="str">
            <v>95</v>
          </cell>
          <cell r="D25">
            <v>3008.65</v>
          </cell>
          <cell r="E25">
            <v>2088.9699999999998</v>
          </cell>
        </row>
        <row r="26">
          <cell r="B26" t="str">
            <v>34</v>
          </cell>
          <cell r="C26">
            <v>15587.8</v>
          </cell>
          <cell r="E26">
            <v>8858.3799999999992</v>
          </cell>
          <cell r="F26">
            <v>16000</v>
          </cell>
        </row>
        <row r="27">
          <cell r="B27" t="str">
            <v>135</v>
          </cell>
          <cell r="D27">
            <v>4.57</v>
          </cell>
          <cell r="E27">
            <v>2696.98</v>
          </cell>
        </row>
        <row r="28">
          <cell r="B28" t="str">
            <v>130</v>
          </cell>
          <cell r="D28">
            <v>403.11</v>
          </cell>
          <cell r="E28">
            <v>307.83</v>
          </cell>
        </row>
        <row r="29">
          <cell r="B29" t="str">
            <v>104</v>
          </cell>
          <cell r="D29">
            <v>1817.02</v>
          </cell>
          <cell r="E29">
            <v>503.34</v>
          </cell>
          <cell r="F29">
            <v>3000</v>
          </cell>
        </row>
        <row r="30">
          <cell r="B30" t="str">
            <v>3</v>
          </cell>
          <cell r="C30">
            <v>7598.75</v>
          </cell>
          <cell r="E30">
            <v>592.05999999999995</v>
          </cell>
        </row>
        <row r="31">
          <cell r="B31" t="str">
            <v>134</v>
          </cell>
          <cell r="D31">
            <v>117.87</v>
          </cell>
          <cell r="E31">
            <v>34.11</v>
          </cell>
        </row>
        <row r="32">
          <cell r="B32" t="str">
            <v>133</v>
          </cell>
          <cell r="C32">
            <v>8770.83</v>
          </cell>
          <cell r="E32">
            <v>6105.54</v>
          </cell>
          <cell r="F32">
            <v>10000</v>
          </cell>
        </row>
        <row r="33">
          <cell r="B33" t="str">
            <v>107</v>
          </cell>
          <cell r="C33">
            <v>120.59</v>
          </cell>
          <cell r="E33">
            <v>589.04</v>
          </cell>
        </row>
        <row r="34">
          <cell r="B34" t="str">
            <v>21</v>
          </cell>
          <cell r="D34">
            <v>2952.29</v>
          </cell>
          <cell r="E34">
            <v>13.08</v>
          </cell>
        </row>
        <row r="35">
          <cell r="B35" t="str">
            <v>75</v>
          </cell>
          <cell r="D35">
            <v>23744.47</v>
          </cell>
          <cell r="E35">
            <v>4665.3500000000004</v>
          </cell>
        </row>
        <row r="36">
          <cell r="B36" t="str">
            <v>82</v>
          </cell>
          <cell r="D36">
            <v>4199.3100000000004</v>
          </cell>
          <cell r="E36">
            <v>2310.81</v>
          </cell>
        </row>
        <row r="37">
          <cell r="B37" t="str">
            <v>132</v>
          </cell>
          <cell r="D37">
            <v>5974.56</v>
          </cell>
        </row>
        <row r="38">
          <cell r="B38" t="str">
            <v>74</v>
          </cell>
          <cell r="D38">
            <v>16692.61</v>
          </cell>
          <cell r="E38">
            <v>4550.47</v>
          </cell>
        </row>
        <row r="39">
          <cell r="B39" t="str">
            <v>51</v>
          </cell>
          <cell r="D39">
            <v>1497.32</v>
          </cell>
          <cell r="E39">
            <v>185.63</v>
          </cell>
        </row>
        <row r="40">
          <cell r="B40" t="str">
            <v>2</v>
          </cell>
          <cell r="C40">
            <v>834.56</v>
          </cell>
          <cell r="E40">
            <v>939.11</v>
          </cell>
        </row>
        <row r="41">
          <cell r="B41" t="str">
            <v>67</v>
          </cell>
          <cell r="D41">
            <v>1234.67</v>
          </cell>
          <cell r="E41">
            <v>36.380000000000003</v>
          </cell>
        </row>
        <row r="42">
          <cell r="B42" t="str">
            <v>61</v>
          </cell>
          <cell r="D42">
            <v>1535.28</v>
          </cell>
          <cell r="E42">
            <v>3230.49</v>
          </cell>
        </row>
        <row r="43">
          <cell r="B43" t="str">
            <v>47</v>
          </cell>
          <cell r="E43">
            <v>4175.6099999999997</v>
          </cell>
        </row>
        <row r="44">
          <cell r="B44" t="str">
            <v>39</v>
          </cell>
          <cell r="D44">
            <v>457.59</v>
          </cell>
          <cell r="E44">
            <v>317.22000000000003</v>
          </cell>
        </row>
        <row r="45">
          <cell r="B45" t="str">
            <v>35</v>
          </cell>
          <cell r="D45">
            <v>286.66000000000003</v>
          </cell>
          <cell r="E45">
            <v>2003.6</v>
          </cell>
          <cell r="F45">
            <v>2000</v>
          </cell>
        </row>
        <row r="46">
          <cell r="B46" t="str">
            <v>81</v>
          </cell>
          <cell r="C46">
            <v>592.21</v>
          </cell>
          <cell r="E46">
            <v>18.690000000000001</v>
          </cell>
          <cell r="F46">
            <v>592.21</v>
          </cell>
        </row>
        <row r="47">
          <cell r="B47" t="str">
            <v>127</v>
          </cell>
          <cell r="C47">
            <v>0.04</v>
          </cell>
        </row>
        <row r="48">
          <cell r="B48" t="str">
            <v>103</v>
          </cell>
          <cell r="D48">
            <v>6509.83</v>
          </cell>
          <cell r="E48">
            <v>3112.64</v>
          </cell>
        </row>
        <row r="49">
          <cell r="B49" t="str">
            <v>42</v>
          </cell>
          <cell r="D49">
            <v>137.51</v>
          </cell>
          <cell r="E49">
            <v>209.78</v>
          </cell>
        </row>
        <row r="50">
          <cell r="B50" t="str">
            <v>94</v>
          </cell>
          <cell r="C50">
            <v>205.15</v>
          </cell>
          <cell r="E50">
            <v>730.59</v>
          </cell>
        </row>
        <row r="51">
          <cell r="B51" t="str">
            <v>102</v>
          </cell>
          <cell r="C51">
            <v>9928.3700000000008</v>
          </cell>
          <cell r="E51">
            <v>8213.48</v>
          </cell>
          <cell r="F51">
            <v>10048.5</v>
          </cell>
        </row>
        <row r="52">
          <cell r="B52" t="str">
            <v>87</v>
          </cell>
          <cell r="C52">
            <v>91.05</v>
          </cell>
          <cell r="E52">
            <v>449.54</v>
          </cell>
        </row>
        <row r="53">
          <cell r="B53" t="str">
            <v>120</v>
          </cell>
          <cell r="D53">
            <v>11453.4</v>
          </cell>
          <cell r="E53">
            <v>288.7</v>
          </cell>
        </row>
        <row r="54">
          <cell r="B54" t="str">
            <v>119</v>
          </cell>
          <cell r="C54">
            <v>222.46</v>
          </cell>
        </row>
        <row r="55">
          <cell r="B55" t="str">
            <v>66</v>
          </cell>
          <cell r="D55">
            <v>451.18</v>
          </cell>
          <cell r="E55">
            <v>3072.66</v>
          </cell>
        </row>
        <row r="56">
          <cell r="B56" t="str">
            <v>78</v>
          </cell>
          <cell r="D56">
            <v>1628.06</v>
          </cell>
        </row>
        <row r="57">
          <cell r="B57" t="str">
            <v>55</v>
          </cell>
          <cell r="D57">
            <v>247.39</v>
          </cell>
          <cell r="E57">
            <v>338.95</v>
          </cell>
          <cell r="F57">
            <v>1000</v>
          </cell>
        </row>
        <row r="58">
          <cell r="B58" t="str">
            <v>79</v>
          </cell>
          <cell r="D58">
            <v>4371.6499999999996</v>
          </cell>
        </row>
        <row r="59">
          <cell r="B59" t="str">
            <v>32</v>
          </cell>
          <cell r="D59">
            <v>1077.7</v>
          </cell>
          <cell r="E59">
            <v>3163.81</v>
          </cell>
        </row>
        <row r="60">
          <cell r="B60" t="str">
            <v>64</v>
          </cell>
          <cell r="D60">
            <v>97.65</v>
          </cell>
          <cell r="E60">
            <v>418.01</v>
          </cell>
          <cell r="F60">
            <v>321</v>
          </cell>
        </row>
        <row r="61">
          <cell r="B61" t="str">
            <v>97</v>
          </cell>
          <cell r="D61">
            <v>29894.07</v>
          </cell>
        </row>
        <row r="62">
          <cell r="B62" t="str">
            <v>20</v>
          </cell>
          <cell r="C62">
            <v>868.77</v>
          </cell>
          <cell r="E62">
            <v>265.43</v>
          </cell>
        </row>
        <row r="63">
          <cell r="B63" t="str">
            <v>88</v>
          </cell>
          <cell r="C63">
            <v>191.93</v>
          </cell>
          <cell r="E63">
            <v>4552.79</v>
          </cell>
          <cell r="F63">
            <v>4670</v>
          </cell>
        </row>
        <row r="64">
          <cell r="B64" t="str">
            <v>43</v>
          </cell>
          <cell r="C64">
            <v>1013.78</v>
          </cell>
          <cell r="E64">
            <v>781.49</v>
          </cell>
          <cell r="F64">
            <v>1609.65</v>
          </cell>
        </row>
        <row r="65">
          <cell r="B65" t="str">
            <v>40</v>
          </cell>
          <cell r="C65">
            <v>1751.17</v>
          </cell>
          <cell r="E65">
            <v>2799.63</v>
          </cell>
          <cell r="F65">
            <v>4600</v>
          </cell>
        </row>
        <row r="66">
          <cell r="B66" t="str">
            <v>73</v>
          </cell>
          <cell r="D66">
            <v>231.24</v>
          </cell>
          <cell r="E66">
            <v>203.41</v>
          </cell>
        </row>
        <row r="67">
          <cell r="B67" t="str">
            <v>91</v>
          </cell>
          <cell r="C67">
            <v>631.29999999999995</v>
          </cell>
        </row>
        <row r="68">
          <cell r="B68" t="str">
            <v>80</v>
          </cell>
          <cell r="C68">
            <v>14407.51</v>
          </cell>
          <cell r="E68">
            <v>2545.69</v>
          </cell>
        </row>
        <row r="69">
          <cell r="B69" t="str">
            <v>109</v>
          </cell>
          <cell r="D69">
            <v>2157.14</v>
          </cell>
          <cell r="E69">
            <v>1036.94</v>
          </cell>
        </row>
        <row r="70">
          <cell r="B70" t="str">
            <v>121</v>
          </cell>
          <cell r="D70">
            <v>110.08</v>
          </cell>
        </row>
        <row r="71">
          <cell r="B71" t="str">
            <v>37</v>
          </cell>
          <cell r="C71">
            <v>5606.77</v>
          </cell>
          <cell r="E71">
            <v>2893.85</v>
          </cell>
        </row>
        <row r="72">
          <cell r="B72" t="str">
            <v>28</v>
          </cell>
          <cell r="D72">
            <v>18950</v>
          </cell>
        </row>
        <row r="73">
          <cell r="B73" t="str">
            <v>251</v>
          </cell>
          <cell r="D73">
            <v>8061.86</v>
          </cell>
          <cell r="E73">
            <v>2201.94</v>
          </cell>
        </row>
        <row r="74">
          <cell r="B74" t="str">
            <v>252</v>
          </cell>
          <cell r="D74">
            <v>1989.74</v>
          </cell>
          <cell r="E74">
            <v>191.76</v>
          </cell>
        </row>
        <row r="75">
          <cell r="B75" t="str">
            <v>46</v>
          </cell>
          <cell r="C75">
            <v>2198.37</v>
          </cell>
          <cell r="E75">
            <v>2962.43</v>
          </cell>
        </row>
        <row r="76">
          <cell r="B76" t="str">
            <v>15</v>
          </cell>
          <cell r="C76">
            <v>183.99</v>
          </cell>
          <cell r="E76">
            <v>1527.99</v>
          </cell>
          <cell r="F76">
            <v>183.99</v>
          </cell>
        </row>
        <row r="77">
          <cell r="B77" t="str">
            <v>7</v>
          </cell>
          <cell r="C77">
            <v>249.59</v>
          </cell>
          <cell r="E77">
            <v>1980.4</v>
          </cell>
          <cell r="F77">
            <v>2250</v>
          </cell>
        </row>
        <row r="78">
          <cell r="B78" t="str">
            <v>53</v>
          </cell>
          <cell r="D78">
            <v>15158.85</v>
          </cell>
          <cell r="E78">
            <v>4157.45</v>
          </cell>
        </row>
        <row r="79">
          <cell r="B79" t="str">
            <v>101</v>
          </cell>
          <cell r="C79">
            <v>1105.58</v>
          </cell>
          <cell r="E79">
            <v>1875.48</v>
          </cell>
          <cell r="F79">
            <v>1105.58</v>
          </cell>
        </row>
        <row r="80">
          <cell r="B80" t="str">
            <v>111</v>
          </cell>
          <cell r="D80">
            <v>643.19000000000005</v>
          </cell>
          <cell r="E80">
            <v>92.33</v>
          </cell>
        </row>
        <row r="81">
          <cell r="B81" t="str">
            <v>56</v>
          </cell>
          <cell r="D81">
            <v>11990.69</v>
          </cell>
        </row>
        <row r="82">
          <cell r="B82" t="str">
            <v>27</v>
          </cell>
          <cell r="C82">
            <v>166.34</v>
          </cell>
          <cell r="E82">
            <v>1520.68</v>
          </cell>
        </row>
        <row r="83">
          <cell r="B83" t="str">
            <v>4</v>
          </cell>
          <cell r="C83">
            <v>20708.28</v>
          </cell>
          <cell r="E83">
            <v>570.54999999999995</v>
          </cell>
        </row>
        <row r="84">
          <cell r="B84" t="str">
            <v>131</v>
          </cell>
          <cell r="D84">
            <v>167.67</v>
          </cell>
          <cell r="E84">
            <v>307.3</v>
          </cell>
        </row>
        <row r="85">
          <cell r="B85" t="str">
            <v>123</v>
          </cell>
          <cell r="D85">
            <v>1356.96</v>
          </cell>
          <cell r="E85">
            <v>2914.27</v>
          </cell>
          <cell r="F85">
            <v>5000</v>
          </cell>
        </row>
        <row r="86">
          <cell r="B86" t="str">
            <v>60</v>
          </cell>
          <cell r="C86">
            <v>2010.05</v>
          </cell>
          <cell r="E86">
            <v>2428.3000000000002</v>
          </cell>
        </row>
      </sheetData>
      <sheetData sheetId="7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17</v>
          </cell>
          <cell r="C2">
            <v>3415.05</v>
          </cell>
          <cell r="E2">
            <v>1342.14</v>
          </cell>
          <cell r="F2">
            <v>4950</v>
          </cell>
        </row>
        <row r="3">
          <cell r="B3" t="str">
            <v>18</v>
          </cell>
          <cell r="C3">
            <v>1012.34</v>
          </cell>
          <cell r="E3">
            <v>5.71</v>
          </cell>
          <cell r="F3">
            <v>1089</v>
          </cell>
        </row>
        <row r="4">
          <cell r="B4" t="str">
            <v>16</v>
          </cell>
          <cell r="D4">
            <v>1599.96</v>
          </cell>
          <cell r="E4">
            <v>390.68</v>
          </cell>
        </row>
        <row r="5">
          <cell r="B5" t="str">
            <v>36</v>
          </cell>
          <cell r="C5">
            <v>2572.48</v>
          </cell>
          <cell r="E5">
            <v>2606.64</v>
          </cell>
        </row>
        <row r="6">
          <cell r="B6" t="str">
            <v>114</v>
          </cell>
          <cell r="E6">
            <v>781.78</v>
          </cell>
          <cell r="F6">
            <v>781.78</v>
          </cell>
        </row>
        <row r="7">
          <cell r="B7" t="str">
            <v>19</v>
          </cell>
          <cell r="D7">
            <v>61.3</v>
          </cell>
          <cell r="E7">
            <v>1890.02</v>
          </cell>
          <cell r="F7">
            <v>4950</v>
          </cell>
        </row>
        <row r="8">
          <cell r="B8" t="str">
            <v>84</v>
          </cell>
          <cell r="D8">
            <v>2139.3000000000002</v>
          </cell>
          <cell r="E8">
            <v>475.75</v>
          </cell>
        </row>
        <row r="9">
          <cell r="B9" t="str">
            <v>31</v>
          </cell>
          <cell r="D9">
            <v>2597.06</v>
          </cell>
          <cell r="E9">
            <v>2076.94</v>
          </cell>
        </row>
        <row r="10">
          <cell r="B10" t="str">
            <v>119</v>
          </cell>
          <cell r="D10">
            <v>765.7</v>
          </cell>
        </row>
        <row r="11">
          <cell r="B11" t="str">
            <v>38</v>
          </cell>
          <cell r="D11">
            <v>354.6</v>
          </cell>
          <cell r="E11">
            <v>751.35</v>
          </cell>
          <cell r="F11">
            <v>4950</v>
          </cell>
        </row>
        <row r="12">
          <cell r="B12" t="str">
            <v>86</v>
          </cell>
          <cell r="D12">
            <v>566.53</v>
          </cell>
          <cell r="E12">
            <v>111.93</v>
          </cell>
          <cell r="F12">
            <v>500</v>
          </cell>
        </row>
        <row r="13">
          <cell r="B13" t="str">
            <v>96</v>
          </cell>
          <cell r="D13">
            <v>2451.83</v>
          </cell>
          <cell r="E13">
            <v>903.28</v>
          </cell>
        </row>
        <row r="14">
          <cell r="B14" t="str">
            <v>57</v>
          </cell>
          <cell r="C14">
            <v>573.58000000000004</v>
          </cell>
          <cell r="E14">
            <v>283.69</v>
          </cell>
        </row>
        <row r="15">
          <cell r="B15" t="str">
            <v>112</v>
          </cell>
          <cell r="C15">
            <v>1159.46</v>
          </cell>
          <cell r="E15">
            <v>4156.3900000000003</v>
          </cell>
          <cell r="F15">
            <v>5315.85</v>
          </cell>
        </row>
        <row r="16">
          <cell r="B16" t="str">
            <v>5</v>
          </cell>
          <cell r="C16">
            <v>3002.49</v>
          </cell>
          <cell r="E16">
            <v>2219.2399999999998</v>
          </cell>
          <cell r="F16">
            <v>5221.7299999999996</v>
          </cell>
        </row>
        <row r="17">
          <cell r="B17" t="str">
            <v>98</v>
          </cell>
          <cell r="D17">
            <v>1081.04</v>
          </cell>
          <cell r="E17">
            <v>1197.99</v>
          </cell>
          <cell r="F17">
            <v>2000</v>
          </cell>
        </row>
        <row r="18">
          <cell r="B18" t="str">
            <v>92</v>
          </cell>
          <cell r="C18">
            <v>3565.04</v>
          </cell>
          <cell r="E18">
            <v>4329.01</v>
          </cell>
          <cell r="F18">
            <v>8000</v>
          </cell>
        </row>
        <row r="19">
          <cell r="B19" t="str">
            <v>49</v>
          </cell>
          <cell r="D19">
            <v>79.8</v>
          </cell>
          <cell r="E19">
            <v>1.1599999999999999</v>
          </cell>
        </row>
        <row r="20">
          <cell r="B20" t="str">
            <v>12</v>
          </cell>
          <cell r="D20">
            <v>9282.61</v>
          </cell>
          <cell r="E20">
            <v>948.52</v>
          </cell>
        </row>
        <row r="21">
          <cell r="B21" t="str">
            <v>11</v>
          </cell>
          <cell r="D21">
            <v>1706.83</v>
          </cell>
          <cell r="E21">
            <v>244.29</v>
          </cell>
        </row>
        <row r="22">
          <cell r="B22" t="str">
            <v>10</v>
          </cell>
          <cell r="D22">
            <v>531.20000000000005</v>
          </cell>
          <cell r="E22">
            <v>839.16</v>
          </cell>
        </row>
        <row r="23">
          <cell r="B23" t="str">
            <v>126</v>
          </cell>
          <cell r="D23">
            <v>142.04</v>
          </cell>
          <cell r="E23">
            <v>695.68</v>
          </cell>
        </row>
        <row r="24">
          <cell r="B24" t="str">
            <v>44</v>
          </cell>
          <cell r="D24">
            <v>30.53</v>
          </cell>
        </row>
        <row r="25">
          <cell r="B25" t="str">
            <v>95</v>
          </cell>
          <cell r="D25">
            <v>919.68</v>
          </cell>
          <cell r="E25">
            <v>1232.56</v>
          </cell>
        </row>
        <row r="26">
          <cell r="B26" t="str">
            <v>34</v>
          </cell>
          <cell r="C26">
            <v>8446.18</v>
          </cell>
          <cell r="E26">
            <v>4878.75</v>
          </cell>
          <cell r="F26">
            <v>13500</v>
          </cell>
        </row>
        <row r="27">
          <cell r="B27" t="str">
            <v>135</v>
          </cell>
          <cell r="C27">
            <v>2692.41</v>
          </cell>
          <cell r="E27">
            <v>927.83</v>
          </cell>
          <cell r="F27">
            <v>2692.41</v>
          </cell>
        </row>
        <row r="28">
          <cell r="B28" t="str">
            <v>130</v>
          </cell>
          <cell r="D28">
            <v>95.28</v>
          </cell>
          <cell r="E28">
            <v>201.53</v>
          </cell>
          <cell r="F28">
            <v>1000</v>
          </cell>
        </row>
        <row r="29">
          <cell r="B29" t="str">
            <v>104</v>
          </cell>
          <cell r="D29">
            <v>4313.68</v>
          </cell>
          <cell r="E29">
            <v>240.29</v>
          </cell>
        </row>
        <row r="30">
          <cell r="B30" t="str">
            <v>3</v>
          </cell>
          <cell r="C30">
            <v>8190.81</v>
          </cell>
          <cell r="E30">
            <v>485.82</v>
          </cell>
        </row>
        <row r="31">
          <cell r="B31" t="str">
            <v>134</v>
          </cell>
          <cell r="D31">
            <v>83.76</v>
          </cell>
          <cell r="E31">
            <v>13.43</v>
          </cell>
        </row>
        <row r="32">
          <cell r="B32" t="str">
            <v>133</v>
          </cell>
          <cell r="C32">
            <v>4876.37</v>
          </cell>
          <cell r="E32">
            <v>4208.22</v>
          </cell>
        </row>
        <row r="33">
          <cell r="B33" t="str">
            <v>107</v>
          </cell>
          <cell r="C33">
            <v>709.63</v>
          </cell>
          <cell r="E33">
            <v>492.23</v>
          </cell>
        </row>
        <row r="34">
          <cell r="B34" t="str">
            <v>21</v>
          </cell>
          <cell r="D34">
            <v>2939.21</v>
          </cell>
          <cell r="E34">
            <v>311.08</v>
          </cell>
        </row>
        <row r="35">
          <cell r="B35" t="str">
            <v>75</v>
          </cell>
          <cell r="D35">
            <v>19079.12</v>
          </cell>
          <cell r="E35">
            <v>3127.49</v>
          </cell>
          <cell r="F35">
            <v>2500</v>
          </cell>
        </row>
        <row r="36">
          <cell r="B36" t="str">
            <v>82</v>
          </cell>
          <cell r="D36">
            <v>1888.5</v>
          </cell>
          <cell r="E36">
            <v>2384.84</v>
          </cell>
          <cell r="F36">
            <v>5000</v>
          </cell>
        </row>
        <row r="37">
          <cell r="B37" t="str">
            <v>132</v>
          </cell>
          <cell r="D37">
            <v>5974.56</v>
          </cell>
        </row>
        <row r="38">
          <cell r="B38" t="str">
            <v>74</v>
          </cell>
          <cell r="D38">
            <v>12142.14</v>
          </cell>
          <cell r="E38">
            <v>5741.73</v>
          </cell>
        </row>
        <row r="39">
          <cell r="B39" t="str">
            <v>51</v>
          </cell>
          <cell r="D39">
            <v>1311.69</v>
          </cell>
          <cell r="E39">
            <v>317.62</v>
          </cell>
        </row>
        <row r="40">
          <cell r="B40" t="str">
            <v>2</v>
          </cell>
          <cell r="C40">
            <v>1773.67</v>
          </cell>
          <cell r="E40">
            <v>1334.44</v>
          </cell>
        </row>
        <row r="41">
          <cell r="B41" t="str">
            <v>67</v>
          </cell>
          <cell r="D41">
            <v>1198.29</v>
          </cell>
          <cell r="E41">
            <v>25.25</v>
          </cell>
        </row>
        <row r="42">
          <cell r="B42" t="str">
            <v>61</v>
          </cell>
          <cell r="C42">
            <v>1695.21</v>
          </cell>
          <cell r="E42">
            <v>2672.74</v>
          </cell>
          <cell r="F42">
            <v>20000</v>
          </cell>
        </row>
        <row r="43">
          <cell r="B43" t="str">
            <v>47</v>
          </cell>
          <cell r="C43">
            <v>4175.6099999999997</v>
          </cell>
          <cell r="E43">
            <v>2866.69</v>
          </cell>
          <cell r="F43">
            <v>7042.3</v>
          </cell>
        </row>
        <row r="44">
          <cell r="B44" t="str">
            <v>39</v>
          </cell>
          <cell r="D44">
            <v>140.37</v>
          </cell>
          <cell r="E44">
            <v>1978.17</v>
          </cell>
          <cell r="F44">
            <v>2000</v>
          </cell>
        </row>
        <row r="45">
          <cell r="B45" t="str">
            <v>35</v>
          </cell>
          <cell r="D45">
            <v>283.06</v>
          </cell>
          <cell r="E45">
            <v>800.85</v>
          </cell>
          <cell r="F45">
            <v>700</v>
          </cell>
        </row>
        <row r="46">
          <cell r="B46" t="str">
            <v>81</v>
          </cell>
          <cell r="C46">
            <v>18.690000000000001</v>
          </cell>
          <cell r="E46">
            <v>105.29</v>
          </cell>
        </row>
        <row r="47">
          <cell r="B47" t="str">
            <v>127</v>
          </cell>
          <cell r="C47">
            <v>0.04</v>
          </cell>
        </row>
        <row r="48">
          <cell r="B48" t="str">
            <v>103</v>
          </cell>
          <cell r="D48">
            <v>3397.19</v>
          </cell>
          <cell r="E48">
            <v>1788.22</v>
          </cell>
        </row>
        <row r="49">
          <cell r="B49" t="str">
            <v>42</v>
          </cell>
          <cell r="C49">
            <v>72.27</v>
          </cell>
          <cell r="E49">
            <v>323.67</v>
          </cell>
        </row>
        <row r="50">
          <cell r="B50" t="str">
            <v>94</v>
          </cell>
          <cell r="C50">
            <v>935.74</v>
          </cell>
          <cell r="E50">
            <v>409.32</v>
          </cell>
        </row>
        <row r="51">
          <cell r="B51" t="str">
            <v>102</v>
          </cell>
          <cell r="C51">
            <v>8093.35</v>
          </cell>
          <cell r="E51">
            <v>6909.19</v>
          </cell>
          <cell r="F51">
            <v>10000</v>
          </cell>
        </row>
        <row r="52">
          <cell r="B52" t="str">
            <v>87</v>
          </cell>
          <cell r="C52">
            <v>540.59</v>
          </cell>
          <cell r="E52">
            <v>76.94</v>
          </cell>
          <cell r="F52">
            <v>617.53</v>
          </cell>
        </row>
        <row r="53">
          <cell r="B53" t="str">
            <v>120</v>
          </cell>
          <cell r="D53">
            <v>11164.7</v>
          </cell>
          <cell r="E53">
            <v>298.17</v>
          </cell>
        </row>
        <row r="54">
          <cell r="B54" t="str">
            <v>119</v>
          </cell>
          <cell r="C54">
            <v>222.46</v>
          </cell>
        </row>
        <row r="55">
          <cell r="B55" t="str">
            <v>66</v>
          </cell>
          <cell r="C55">
            <v>2621.48</v>
          </cell>
          <cell r="E55">
            <v>2778.82</v>
          </cell>
          <cell r="F55">
            <v>2277</v>
          </cell>
        </row>
        <row r="56">
          <cell r="B56" t="str">
            <v>78</v>
          </cell>
          <cell r="D56">
            <v>1628.06</v>
          </cell>
        </row>
        <row r="57">
          <cell r="B57" t="str">
            <v>55</v>
          </cell>
          <cell r="D57">
            <v>908.44</v>
          </cell>
          <cell r="E57">
            <v>398.58</v>
          </cell>
          <cell r="F57">
            <v>500</v>
          </cell>
        </row>
        <row r="58">
          <cell r="B58" t="str">
            <v>79</v>
          </cell>
          <cell r="D58">
            <v>4371.6499999999996</v>
          </cell>
        </row>
        <row r="59">
          <cell r="B59" t="str">
            <v>32</v>
          </cell>
          <cell r="C59">
            <v>2086.11</v>
          </cell>
          <cell r="E59">
            <v>5067.32</v>
          </cell>
        </row>
        <row r="60">
          <cell r="B60" t="str">
            <v>64</v>
          </cell>
          <cell r="D60">
            <v>0.64</v>
          </cell>
          <cell r="E60">
            <v>170.56</v>
          </cell>
        </row>
        <row r="61">
          <cell r="B61" t="str">
            <v>97</v>
          </cell>
          <cell r="D61">
            <v>29894.07</v>
          </cell>
          <cell r="E61">
            <v>1.78</v>
          </cell>
        </row>
        <row r="62">
          <cell r="B62" t="str">
            <v>20</v>
          </cell>
          <cell r="C62">
            <v>1134.2</v>
          </cell>
          <cell r="E62">
            <v>390.3</v>
          </cell>
        </row>
        <row r="63">
          <cell r="B63" t="str">
            <v>88</v>
          </cell>
          <cell r="C63">
            <v>74.72</v>
          </cell>
          <cell r="E63">
            <v>2642.93</v>
          </cell>
          <cell r="F63">
            <v>2566</v>
          </cell>
        </row>
        <row r="64">
          <cell r="B64" t="str">
            <v>43</v>
          </cell>
          <cell r="C64">
            <v>185.62</v>
          </cell>
          <cell r="E64">
            <v>692.9</v>
          </cell>
          <cell r="F64">
            <v>1015.08</v>
          </cell>
        </row>
        <row r="65">
          <cell r="B65" t="str">
            <v>40</v>
          </cell>
          <cell r="D65">
            <v>49.2</v>
          </cell>
          <cell r="E65">
            <v>2485.34</v>
          </cell>
          <cell r="F65">
            <v>5100</v>
          </cell>
        </row>
        <row r="66">
          <cell r="B66" t="str">
            <v>73</v>
          </cell>
          <cell r="D66">
            <v>27.83</v>
          </cell>
          <cell r="E66">
            <v>141.13999999999999</v>
          </cell>
        </row>
        <row r="67">
          <cell r="B67" t="str">
            <v>91</v>
          </cell>
          <cell r="C67">
            <v>631.29999999999995</v>
          </cell>
        </row>
        <row r="68">
          <cell r="B68" t="str">
            <v>80</v>
          </cell>
          <cell r="C68">
            <v>16953.2</v>
          </cell>
          <cell r="E68">
            <v>618.21</v>
          </cell>
        </row>
        <row r="69">
          <cell r="B69" t="str">
            <v>109</v>
          </cell>
          <cell r="D69">
            <v>1120.2</v>
          </cell>
          <cell r="E69">
            <v>1363.35</v>
          </cell>
          <cell r="F69">
            <v>2000</v>
          </cell>
        </row>
        <row r="70">
          <cell r="B70" t="str">
            <v>121</v>
          </cell>
          <cell r="D70">
            <v>110.08</v>
          </cell>
        </row>
        <row r="71">
          <cell r="B71" t="str">
            <v>37</v>
          </cell>
          <cell r="C71">
            <v>8500.6200000000008</v>
          </cell>
          <cell r="E71">
            <v>1017.3</v>
          </cell>
        </row>
        <row r="72">
          <cell r="B72" t="str">
            <v>28</v>
          </cell>
          <cell r="D72">
            <v>18950</v>
          </cell>
        </row>
        <row r="73">
          <cell r="B73" t="str">
            <v>251</v>
          </cell>
          <cell r="D73">
            <v>5859.92</v>
          </cell>
          <cell r="E73">
            <v>2555.0700000000002</v>
          </cell>
        </row>
        <row r="74">
          <cell r="B74" t="str">
            <v>252</v>
          </cell>
          <cell r="D74">
            <v>1797.98</v>
          </cell>
          <cell r="E74">
            <v>405.26</v>
          </cell>
        </row>
        <row r="75">
          <cell r="B75" t="str">
            <v>46</v>
          </cell>
          <cell r="C75">
            <v>5160.8</v>
          </cell>
          <cell r="E75">
            <v>802.12</v>
          </cell>
        </row>
        <row r="76">
          <cell r="B76" t="str">
            <v>15</v>
          </cell>
          <cell r="C76">
            <v>1527.99</v>
          </cell>
          <cell r="E76">
            <v>746.11</v>
          </cell>
        </row>
        <row r="77">
          <cell r="B77" t="str">
            <v>7</v>
          </cell>
          <cell r="D77">
            <v>20.010000000000002</v>
          </cell>
          <cell r="E77">
            <v>639.22</v>
          </cell>
        </row>
        <row r="78">
          <cell r="B78" t="str">
            <v>53</v>
          </cell>
          <cell r="D78">
            <v>11001.4</v>
          </cell>
          <cell r="E78">
            <v>2576.81</v>
          </cell>
        </row>
        <row r="79">
          <cell r="B79" t="str">
            <v>101</v>
          </cell>
          <cell r="C79">
            <v>1875.48</v>
          </cell>
          <cell r="E79">
            <v>991.76</v>
          </cell>
          <cell r="F79">
            <v>2867.24</v>
          </cell>
        </row>
        <row r="80">
          <cell r="B80" t="str">
            <v>111</v>
          </cell>
          <cell r="D80">
            <v>550.86</v>
          </cell>
          <cell r="E80">
            <v>227.08</v>
          </cell>
        </row>
        <row r="81">
          <cell r="B81" t="str">
            <v>56</v>
          </cell>
          <cell r="D81">
            <v>11990.69</v>
          </cell>
        </row>
        <row r="82">
          <cell r="B82" t="str">
            <v>27</v>
          </cell>
          <cell r="C82">
            <v>1687.02</v>
          </cell>
          <cell r="E82">
            <v>784.39</v>
          </cell>
          <cell r="F82">
            <v>2471.41</v>
          </cell>
        </row>
        <row r="83">
          <cell r="B83" t="str">
            <v>4</v>
          </cell>
          <cell r="C83">
            <v>21278.83</v>
          </cell>
          <cell r="E83">
            <v>321.29000000000002</v>
          </cell>
        </row>
        <row r="84">
          <cell r="B84" t="str">
            <v>131</v>
          </cell>
          <cell r="C84">
            <v>139.63</v>
          </cell>
          <cell r="E84">
            <v>97.51</v>
          </cell>
        </row>
        <row r="85">
          <cell r="B85" t="str">
            <v>123</v>
          </cell>
          <cell r="D85">
            <v>3442.69</v>
          </cell>
          <cell r="E85">
            <v>4266.63</v>
          </cell>
        </row>
        <row r="86">
          <cell r="B86" t="str">
            <v>60</v>
          </cell>
          <cell r="C86">
            <v>4438.3500000000004</v>
          </cell>
          <cell r="E86">
            <v>697.77</v>
          </cell>
          <cell r="F86">
            <v>15000</v>
          </cell>
        </row>
      </sheetData>
      <sheetData sheetId="8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17</v>
          </cell>
          <cell r="D2">
            <v>192.81</v>
          </cell>
          <cell r="E2">
            <v>1203.78</v>
          </cell>
          <cell r="F2">
            <v>1089</v>
          </cell>
        </row>
        <row r="3">
          <cell r="B3" t="str">
            <v>18</v>
          </cell>
          <cell r="D3">
            <v>70.95</v>
          </cell>
          <cell r="E3">
            <v>13.33</v>
          </cell>
        </row>
        <row r="4">
          <cell r="B4" t="str">
            <v>16</v>
          </cell>
          <cell r="D4">
            <v>1209.28</v>
          </cell>
          <cell r="E4">
            <v>237.05</v>
          </cell>
        </row>
        <row r="5">
          <cell r="B5" t="str">
            <v>36</v>
          </cell>
          <cell r="C5">
            <v>5179.12</v>
          </cell>
          <cell r="E5">
            <v>2502.79</v>
          </cell>
          <cell r="F5">
            <v>2600</v>
          </cell>
        </row>
        <row r="6">
          <cell r="B6" t="str">
            <v>114</v>
          </cell>
          <cell r="E6">
            <v>694.03</v>
          </cell>
          <cell r="F6">
            <v>694.03</v>
          </cell>
        </row>
        <row r="7">
          <cell r="B7" t="str">
            <v>19</v>
          </cell>
          <cell r="D7">
            <v>3121.28</v>
          </cell>
          <cell r="E7">
            <v>1853.13</v>
          </cell>
        </row>
        <row r="8">
          <cell r="B8" t="str">
            <v>84</v>
          </cell>
          <cell r="D8">
            <v>1663.55</v>
          </cell>
          <cell r="E8">
            <v>364.72</v>
          </cell>
        </row>
        <row r="9">
          <cell r="B9" t="str">
            <v>31</v>
          </cell>
          <cell r="D9">
            <v>520.12</v>
          </cell>
          <cell r="E9">
            <v>677.31</v>
          </cell>
        </row>
        <row r="10">
          <cell r="B10" t="str">
            <v>119</v>
          </cell>
          <cell r="D10">
            <v>765.7</v>
          </cell>
        </row>
        <row r="11">
          <cell r="B11" t="str">
            <v>38</v>
          </cell>
          <cell r="D11">
            <v>4553.25</v>
          </cell>
          <cell r="E11">
            <v>663.01</v>
          </cell>
        </row>
        <row r="12">
          <cell r="B12" t="str">
            <v>86</v>
          </cell>
          <cell r="D12">
            <v>954.6</v>
          </cell>
          <cell r="E12">
            <v>54.95</v>
          </cell>
        </row>
        <row r="13">
          <cell r="B13" t="str">
            <v>96</v>
          </cell>
          <cell r="D13">
            <v>1548.55</v>
          </cell>
          <cell r="E13">
            <v>188.78</v>
          </cell>
          <cell r="F13">
            <v>4950</v>
          </cell>
        </row>
        <row r="14">
          <cell r="B14" t="str">
            <v>57</v>
          </cell>
          <cell r="C14">
            <v>857.27</v>
          </cell>
          <cell r="E14">
            <v>371.7</v>
          </cell>
          <cell r="F14">
            <v>1500</v>
          </cell>
        </row>
        <row r="15">
          <cell r="B15" t="str">
            <v>112</v>
          </cell>
          <cell r="E15">
            <v>1756.37</v>
          </cell>
          <cell r="F15">
            <v>1800</v>
          </cell>
        </row>
        <row r="16">
          <cell r="B16" t="str">
            <v>5</v>
          </cell>
          <cell r="E16">
            <v>1556.94</v>
          </cell>
          <cell r="F16">
            <v>1557</v>
          </cell>
        </row>
        <row r="17">
          <cell r="B17" t="str">
            <v>98</v>
          </cell>
          <cell r="D17">
            <v>1883.05</v>
          </cell>
          <cell r="E17">
            <v>1121.24</v>
          </cell>
        </row>
        <row r="18">
          <cell r="B18" t="str">
            <v>92</v>
          </cell>
          <cell r="D18">
            <v>105.95</v>
          </cell>
          <cell r="E18">
            <v>4152.3100000000004</v>
          </cell>
        </row>
        <row r="19">
          <cell r="B19" t="str">
            <v>49</v>
          </cell>
          <cell r="D19">
            <v>78.64</v>
          </cell>
          <cell r="E19">
            <v>0.08</v>
          </cell>
        </row>
        <row r="20">
          <cell r="B20" t="str">
            <v>12</v>
          </cell>
          <cell r="D20">
            <v>8334.09</v>
          </cell>
          <cell r="E20">
            <v>816.45</v>
          </cell>
        </row>
        <row r="21">
          <cell r="B21" t="str">
            <v>11</v>
          </cell>
          <cell r="D21">
            <v>1462.54</v>
          </cell>
          <cell r="E21">
            <v>557.20000000000005</v>
          </cell>
        </row>
        <row r="22">
          <cell r="B22" t="str">
            <v>10</v>
          </cell>
          <cell r="C22">
            <v>307.95999999999998</v>
          </cell>
          <cell r="E22">
            <v>2198.2399999999998</v>
          </cell>
          <cell r="F22">
            <v>3000</v>
          </cell>
        </row>
        <row r="23">
          <cell r="B23" t="str">
            <v>126</v>
          </cell>
          <cell r="C23">
            <v>553.64</v>
          </cell>
          <cell r="E23">
            <v>509.07</v>
          </cell>
        </row>
        <row r="24">
          <cell r="B24" t="str">
            <v>44</v>
          </cell>
          <cell r="D24">
            <v>30.53</v>
          </cell>
          <cell r="E24">
            <v>401.83</v>
          </cell>
          <cell r="F24">
            <v>371.3</v>
          </cell>
        </row>
        <row r="25">
          <cell r="B25" t="str">
            <v>95</v>
          </cell>
          <cell r="C25">
            <v>312.88</v>
          </cell>
          <cell r="E25">
            <v>2486.4</v>
          </cell>
          <cell r="F25">
            <v>5000</v>
          </cell>
        </row>
        <row r="26">
          <cell r="B26" t="str">
            <v>34</v>
          </cell>
          <cell r="D26">
            <v>175.07</v>
          </cell>
          <cell r="E26">
            <v>1971.99</v>
          </cell>
          <cell r="F26">
            <v>2000</v>
          </cell>
        </row>
        <row r="27">
          <cell r="B27" t="str">
            <v>135</v>
          </cell>
          <cell r="C27">
            <v>927.83</v>
          </cell>
          <cell r="E27">
            <v>184.04</v>
          </cell>
        </row>
        <row r="28">
          <cell r="B28" t="str">
            <v>130</v>
          </cell>
          <cell r="D28">
            <v>893.75</v>
          </cell>
          <cell r="E28">
            <v>258.64</v>
          </cell>
        </row>
        <row r="29">
          <cell r="B29" t="str">
            <v>104</v>
          </cell>
          <cell r="D29">
            <v>4073.39</v>
          </cell>
          <cell r="E29">
            <v>839.26</v>
          </cell>
          <cell r="F29">
            <v>3000</v>
          </cell>
        </row>
        <row r="30">
          <cell r="B30" t="str">
            <v>3</v>
          </cell>
          <cell r="C30">
            <v>8676.6299999999992</v>
          </cell>
          <cell r="E30">
            <v>408.67</v>
          </cell>
        </row>
        <row r="31">
          <cell r="B31" t="str">
            <v>134</v>
          </cell>
          <cell r="D31">
            <v>70.33</v>
          </cell>
          <cell r="E31">
            <v>3.58</v>
          </cell>
        </row>
        <row r="32">
          <cell r="B32" t="str">
            <v>133</v>
          </cell>
          <cell r="C32">
            <v>9084.59</v>
          </cell>
          <cell r="E32">
            <v>3649.88</v>
          </cell>
          <cell r="F32">
            <v>15000</v>
          </cell>
        </row>
        <row r="33">
          <cell r="B33" t="str">
            <v>107</v>
          </cell>
          <cell r="C33">
            <v>1201.8599999999999</v>
          </cell>
          <cell r="E33">
            <v>367.12</v>
          </cell>
          <cell r="F33">
            <v>2000</v>
          </cell>
        </row>
        <row r="34">
          <cell r="B34" t="str">
            <v>21</v>
          </cell>
          <cell r="D34">
            <v>2628.13</v>
          </cell>
          <cell r="E34">
            <v>142.55000000000001</v>
          </cell>
        </row>
        <row r="35">
          <cell r="B35" t="str">
            <v>75</v>
          </cell>
          <cell r="D35">
            <v>18451.63</v>
          </cell>
          <cell r="E35">
            <v>2769.06</v>
          </cell>
          <cell r="F35">
            <v>6000</v>
          </cell>
        </row>
        <row r="36">
          <cell r="B36" t="str">
            <v>82</v>
          </cell>
          <cell r="D36">
            <v>4503.66</v>
          </cell>
          <cell r="E36">
            <v>2451.08</v>
          </cell>
        </row>
        <row r="37">
          <cell r="B37" t="str">
            <v>132</v>
          </cell>
          <cell r="D37">
            <v>5974.56</v>
          </cell>
        </row>
        <row r="38">
          <cell r="B38" t="str">
            <v>74</v>
          </cell>
          <cell r="D38">
            <v>6400.41</v>
          </cell>
          <cell r="E38">
            <v>6135.41</v>
          </cell>
        </row>
        <row r="39">
          <cell r="B39" t="str">
            <v>51</v>
          </cell>
          <cell r="D39">
            <v>994.07</v>
          </cell>
          <cell r="E39">
            <v>179.98</v>
          </cell>
        </row>
        <row r="40">
          <cell r="B40" t="str">
            <v>2</v>
          </cell>
          <cell r="C40">
            <v>3108.11</v>
          </cell>
          <cell r="E40">
            <v>1230.3</v>
          </cell>
        </row>
        <row r="41">
          <cell r="B41" t="str">
            <v>67</v>
          </cell>
          <cell r="D41">
            <v>1173.04</v>
          </cell>
          <cell r="E41">
            <v>44.59</v>
          </cell>
        </row>
        <row r="42">
          <cell r="B42" t="str">
            <v>61</v>
          </cell>
          <cell r="D42">
            <v>15632.05</v>
          </cell>
          <cell r="E42">
            <v>3190.45</v>
          </cell>
        </row>
        <row r="43">
          <cell r="B43" t="str">
            <v>47</v>
          </cell>
          <cell r="E43">
            <v>2246.5</v>
          </cell>
          <cell r="F43">
            <v>2246.5</v>
          </cell>
        </row>
        <row r="44">
          <cell r="B44" t="str">
            <v>39</v>
          </cell>
          <cell r="D44">
            <v>162.19999999999999</v>
          </cell>
          <cell r="E44">
            <v>1976.92</v>
          </cell>
          <cell r="F44">
            <v>1815</v>
          </cell>
        </row>
        <row r="45">
          <cell r="B45" t="str">
            <v>35</v>
          </cell>
          <cell r="D45">
            <v>182.21</v>
          </cell>
          <cell r="E45">
            <v>688.43</v>
          </cell>
          <cell r="F45">
            <v>600</v>
          </cell>
        </row>
        <row r="46">
          <cell r="B46" t="str">
            <v>81</v>
          </cell>
          <cell r="C46">
            <v>123.98</v>
          </cell>
          <cell r="F46">
            <v>3000</v>
          </cell>
        </row>
        <row r="47">
          <cell r="B47" t="str">
            <v>127</v>
          </cell>
          <cell r="C47">
            <v>0.04</v>
          </cell>
        </row>
        <row r="48">
          <cell r="B48" t="str">
            <v>103</v>
          </cell>
          <cell r="D48">
            <v>1608.97</v>
          </cell>
          <cell r="E48">
            <v>1506.75</v>
          </cell>
          <cell r="F48">
            <v>10000</v>
          </cell>
        </row>
        <row r="49">
          <cell r="B49" t="str">
            <v>42</v>
          </cell>
          <cell r="C49">
            <v>395.94</v>
          </cell>
          <cell r="E49">
            <v>488.43</v>
          </cell>
          <cell r="F49">
            <v>720</v>
          </cell>
        </row>
        <row r="50">
          <cell r="B50" t="str">
            <v>94</v>
          </cell>
          <cell r="C50">
            <v>1345.06</v>
          </cell>
          <cell r="E50">
            <v>433.16</v>
          </cell>
          <cell r="F50">
            <v>2000</v>
          </cell>
        </row>
        <row r="51">
          <cell r="B51" t="str">
            <v>102</v>
          </cell>
          <cell r="C51">
            <v>5002.54</v>
          </cell>
          <cell r="E51">
            <v>3365.49</v>
          </cell>
          <cell r="F51">
            <v>9900</v>
          </cell>
        </row>
        <row r="52">
          <cell r="B52" t="str">
            <v>87</v>
          </cell>
          <cell r="E52">
            <v>121.12</v>
          </cell>
        </row>
        <row r="53">
          <cell r="B53" t="str">
            <v>120</v>
          </cell>
          <cell r="D53">
            <v>10866.53</v>
          </cell>
          <cell r="E53">
            <v>503.08</v>
          </cell>
        </row>
        <row r="54">
          <cell r="B54" t="str">
            <v>119</v>
          </cell>
          <cell r="C54">
            <v>222.46</v>
          </cell>
        </row>
        <row r="55">
          <cell r="B55" t="str">
            <v>66</v>
          </cell>
          <cell r="C55">
            <v>3123.3</v>
          </cell>
          <cell r="E55">
            <v>2196.37</v>
          </cell>
          <cell r="F55">
            <v>5319.67</v>
          </cell>
        </row>
        <row r="56">
          <cell r="B56" t="str">
            <v>78</v>
          </cell>
          <cell r="D56">
            <v>1628.06</v>
          </cell>
        </row>
        <row r="57">
          <cell r="B57" t="str">
            <v>55</v>
          </cell>
          <cell r="D57">
            <v>1009.86</v>
          </cell>
          <cell r="E57">
            <v>510.07</v>
          </cell>
        </row>
        <row r="58">
          <cell r="B58" t="str">
            <v>79</v>
          </cell>
          <cell r="D58">
            <v>4371.6499999999996</v>
          </cell>
        </row>
        <row r="59">
          <cell r="B59" t="str">
            <v>32</v>
          </cell>
          <cell r="C59">
            <v>7153.43</v>
          </cell>
          <cell r="E59">
            <v>3992.02</v>
          </cell>
          <cell r="F59">
            <v>15000</v>
          </cell>
        </row>
        <row r="60">
          <cell r="B60" t="str">
            <v>64</v>
          </cell>
          <cell r="C60">
            <v>169.92</v>
          </cell>
          <cell r="E60">
            <v>227.65</v>
          </cell>
          <cell r="F60">
            <v>500</v>
          </cell>
        </row>
        <row r="61">
          <cell r="B61" t="str">
            <v>97</v>
          </cell>
          <cell r="D61">
            <v>29892.29</v>
          </cell>
        </row>
        <row r="62">
          <cell r="B62" t="str">
            <v>20</v>
          </cell>
          <cell r="C62">
            <v>1524.5</v>
          </cell>
          <cell r="E62">
            <v>527.16999999999996</v>
          </cell>
        </row>
        <row r="63">
          <cell r="B63" t="str">
            <v>88</v>
          </cell>
          <cell r="C63">
            <v>151.65</v>
          </cell>
          <cell r="E63">
            <v>2120.2399999999998</v>
          </cell>
          <cell r="F63">
            <v>2012</v>
          </cell>
        </row>
        <row r="64">
          <cell r="B64" t="str">
            <v>43</v>
          </cell>
          <cell r="D64">
            <v>136.56</v>
          </cell>
          <cell r="E64">
            <v>731.79</v>
          </cell>
          <cell r="F64">
            <v>1050</v>
          </cell>
        </row>
        <row r="65">
          <cell r="B65" t="str">
            <v>40</v>
          </cell>
          <cell r="D65">
            <v>2663.86</v>
          </cell>
          <cell r="E65">
            <v>1873.1</v>
          </cell>
        </row>
        <row r="66">
          <cell r="B66" t="str">
            <v>73</v>
          </cell>
          <cell r="C66">
            <v>113.31</v>
          </cell>
          <cell r="E66">
            <v>247.85</v>
          </cell>
        </row>
        <row r="67">
          <cell r="B67" t="str">
            <v>91</v>
          </cell>
          <cell r="C67">
            <v>631.29999999999995</v>
          </cell>
        </row>
        <row r="68">
          <cell r="B68" t="str">
            <v>80</v>
          </cell>
          <cell r="C68">
            <v>17571.41</v>
          </cell>
          <cell r="E68">
            <v>219.63</v>
          </cell>
        </row>
        <row r="69">
          <cell r="B69" t="str">
            <v>109</v>
          </cell>
          <cell r="D69">
            <v>1756.85</v>
          </cell>
          <cell r="E69">
            <v>1155.99</v>
          </cell>
        </row>
        <row r="70">
          <cell r="B70" t="str">
            <v>121</v>
          </cell>
          <cell r="D70">
            <v>110.08</v>
          </cell>
        </row>
        <row r="71">
          <cell r="B71" t="str">
            <v>37</v>
          </cell>
          <cell r="C71">
            <v>9517.92</v>
          </cell>
          <cell r="E71">
            <v>624.76</v>
          </cell>
          <cell r="F71">
            <v>14500</v>
          </cell>
        </row>
        <row r="72">
          <cell r="B72" t="str">
            <v>28</v>
          </cell>
          <cell r="D72">
            <v>18950</v>
          </cell>
        </row>
        <row r="73">
          <cell r="B73" t="str">
            <v>251</v>
          </cell>
          <cell r="D73">
            <v>3304.85</v>
          </cell>
          <cell r="E73">
            <v>1815.44</v>
          </cell>
          <cell r="F73">
            <v>5000</v>
          </cell>
        </row>
        <row r="74">
          <cell r="B74" t="str">
            <v>252</v>
          </cell>
          <cell r="D74">
            <v>1392.72</v>
          </cell>
          <cell r="E74">
            <v>538.29999999999995</v>
          </cell>
          <cell r="F74">
            <v>5000</v>
          </cell>
        </row>
        <row r="75">
          <cell r="B75" t="str">
            <v>46</v>
          </cell>
          <cell r="C75">
            <v>5962.92</v>
          </cell>
          <cell r="E75">
            <v>951.35</v>
          </cell>
          <cell r="F75">
            <v>6930</v>
          </cell>
        </row>
        <row r="76">
          <cell r="B76" t="str">
            <v>15</v>
          </cell>
          <cell r="C76">
            <v>2274.1</v>
          </cell>
          <cell r="E76">
            <v>826.71</v>
          </cell>
        </row>
        <row r="77">
          <cell r="B77" t="str">
            <v>7</v>
          </cell>
          <cell r="C77">
            <v>619.21</v>
          </cell>
          <cell r="E77">
            <v>483.83</v>
          </cell>
          <cell r="F77">
            <v>1108</v>
          </cell>
        </row>
        <row r="78">
          <cell r="B78" t="str">
            <v>53</v>
          </cell>
          <cell r="D78">
            <v>8424.59</v>
          </cell>
          <cell r="E78">
            <v>3381.1</v>
          </cell>
          <cell r="F78">
            <v>10000</v>
          </cell>
        </row>
        <row r="79">
          <cell r="B79" t="str">
            <v>101</v>
          </cell>
          <cell r="E79">
            <v>1081.1500000000001</v>
          </cell>
          <cell r="F79">
            <v>1081.1500000000001</v>
          </cell>
        </row>
        <row r="80">
          <cell r="B80" t="str">
            <v>111</v>
          </cell>
          <cell r="D80">
            <v>323.77999999999997</v>
          </cell>
          <cell r="E80">
            <v>355.88</v>
          </cell>
        </row>
        <row r="81">
          <cell r="B81" t="str">
            <v>56</v>
          </cell>
          <cell r="D81">
            <v>11990.69</v>
          </cell>
          <cell r="E81">
            <v>23.04</v>
          </cell>
        </row>
        <row r="82">
          <cell r="B82" t="str">
            <v>27</v>
          </cell>
          <cell r="E82">
            <v>620.9</v>
          </cell>
          <cell r="F82">
            <v>620.9</v>
          </cell>
        </row>
        <row r="83">
          <cell r="B83" t="str">
            <v>4</v>
          </cell>
          <cell r="C83">
            <v>21600.12</v>
          </cell>
          <cell r="E83">
            <v>171.35</v>
          </cell>
        </row>
        <row r="84">
          <cell r="B84" t="str">
            <v>131</v>
          </cell>
          <cell r="C84">
            <v>237.14</v>
          </cell>
        </row>
        <row r="85">
          <cell r="B85" t="str">
            <v>123</v>
          </cell>
          <cell r="C85">
            <v>823.94</v>
          </cell>
          <cell r="E85">
            <v>4446.45</v>
          </cell>
        </row>
        <row r="86">
          <cell r="B86" t="str">
            <v>60</v>
          </cell>
          <cell r="D86">
            <v>9863.8799999999992</v>
          </cell>
          <cell r="E86">
            <v>1034.95</v>
          </cell>
        </row>
      </sheetData>
      <sheetData sheetId="9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17</v>
          </cell>
          <cell r="D2">
            <v>78.03</v>
          </cell>
          <cell r="E2">
            <v>1441.99</v>
          </cell>
        </row>
        <row r="3">
          <cell r="B3" t="str">
            <v>18</v>
          </cell>
          <cell r="D3">
            <v>57.62</v>
          </cell>
          <cell r="E3">
            <v>10.45</v>
          </cell>
        </row>
        <row r="4">
          <cell r="B4" t="str">
            <v>16</v>
          </cell>
          <cell r="D4">
            <v>972.23</v>
          </cell>
          <cell r="E4">
            <v>304.5</v>
          </cell>
        </row>
        <row r="5">
          <cell r="B5" t="str">
            <v>36</v>
          </cell>
          <cell r="C5">
            <v>5081.91</v>
          </cell>
          <cell r="E5">
            <v>2390.61</v>
          </cell>
          <cell r="F5">
            <v>2500</v>
          </cell>
        </row>
        <row r="6">
          <cell r="B6" t="str">
            <v>114</v>
          </cell>
          <cell r="E6">
            <v>568.08000000000004</v>
          </cell>
        </row>
        <row r="7">
          <cell r="B7" t="str">
            <v>19</v>
          </cell>
          <cell r="D7">
            <v>1268.1500000000001</v>
          </cell>
          <cell r="E7">
            <v>2191.79</v>
          </cell>
        </row>
        <row r="8">
          <cell r="B8" t="str">
            <v>84</v>
          </cell>
          <cell r="D8">
            <v>1298.83</v>
          </cell>
          <cell r="E8">
            <v>213.39</v>
          </cell>
        </row>
        <row r="9">
          <cell r="B9" t="str">
            <v>31</v>
          </cell>
          <cell r="C9">
            <v>157.19</v>
          </cell>
          <cell r="E9">
            <v>1427.86</v>
          </cell>
        </row>
        <row r="10">
          <cell r="B10" t="str">
            <v>119</v>
          </cell>
          <cell r="D10">
            <v>765.7</v>
          </cell>
        </row>
        <row r="11">
          <cell r="B11" t="str">
            <v>38</v>
          </cell>
          <cell r="D11">
            <v>3890.24</v>
          </cell>
          <cell r="E11">
            <v>904.55</v>
          </cell>
        </row>
        <row r="12">
          <cell r="B12" t="str">
            <v>86</v>
          </cell>
          <cell r="D12">
            <v>899.65</v>
          </cell>
          <cell r="E12">
            <v>82.05</v>
          </cell>
        </row>
        <row r="13">
          <cell r="B13" t="str">
            <v>96</v>
          </cell>
          <cell r="D13">
            <v>6309.77</v>
          </cell>
          <cell r="E13">
            <v>452.54</v>
          </cell>
        </row>
        <row r="14">
          <cell r="B14" t="str">
            <v>57</v>
          </cell>
          <cell r="D14">
            <v>271.02999999999997</v>
          </cell>
          <cell r="E14">
            <v>427.24</v>
          </cell>
        </row>
        <row r="15">
          <cell r="B15" t="str">
            <v>112</v>
          </cell>
          <cell r="D15">
            <v>43.63</v>
          </cell>
        </row>
        <row r="16">
          <cell r="B16" t="str">
            <v>5</v>
          </cell>
          <cell r="D16">
            <v>0.06</v>
          </cell>
          <cell r="E16">
            <v>2080.65</v>
          </cell>
          <cell r="F16">
            <v>2080</v>
          </cell>
        </row>
        <row r="17">
          <cell r="B17" t="str">
            <v>98</v>
          </cell>
          <cell r="D17">
            <v>761.81</v>
          </cell>
          <cell r="E17">
            <v>1190.1500000000001</v>
          </cell>
        </row>
        <row r="18">
          <cell r="B18" t="str">
            <v>92</v>
          </cell>
          <cell r="C18">
            <v>4046.36</v>
          </cell>
          <cell r="E18">
            <v>4842.9799999999996</v>
          </cell>
        </row>
        <row r="19">
          <cell r="B19" t="str">
            <v>49</v>
          </cell>
          <cell r="D19">
            <v>78.56</v>
          </cell>
        </row>
        <row r="20">
          <cell r="B20" t="str">
            <v>12</v>
          </cell>
          <cell r="D20">
            <v>7517.64</v>
          </cell>
          <cell r="E20">
            <v>449.16</v>
          </cell>
        </row>
        <row r="21">
          <cell r="B21" t="str">
            <v>11</v>
          </cell>
          <cell r="D21">
            <v>905.34</v>
          </cell>
          <cell r="E21">
            <v>409.33</v>
          </cell>
        </row>
        <row r="22">
          <cell r="B22" t="str">
            <v>10</v>
          </cell>
          <cell r="D22">
            <v>493.8</v>
          </cell>
          <cell r="E22">
            <v>1299.31</v>
          </cell>
          <cell r="F22">
            <v>1200</v>
          </cell>
        </row>
        <row r="23">
          <cell r="B23" t="str">
            <v>126</v>
          </cell>
          <cell r="C23">
            <v>1062.71</v>
          </cell>
          <cell r="E23">
            <v>544.87</v>
          </cell>
        </row>
        <row r="24">
          <cell r="B24" t="str">
            <v>44</v>
          </cell>
          <cell r="E24">
            <v>205.83</v>
          </cell>
          <cell r="F24">
            <v>205.83</v>
          </cell>
        </row>
        <row r="25">
          <cell r="B25" t="str">
            <v>95</v>
          </cell>
          <cell r="D25">
            <v>2200.7199999999998</v>
          </cell>
          <cell r="E25">
            <v>1554.45</v>
          </cell>
        </row>
        <row r="26">
          <cell r="B26" t="str">
            <v>34</v>
          </cell>
          <cell r="D26">
            <v>203.08</v>
          </cell>
          <cell r="E26">
            <v>2217.0500000000002</v>
          </cell>
          <cell r="F26">
            <v>2015</v>
          </cell>
        </row>
        <row r="27">
          <cell r="B27" t="str">
            <v>135</v>
          </cell>
          <cell r="C27">
            <v>1111.8699999999999</v>
          </cell>
          <cell r="E27">
            <v>53.9</v>
          </cell>
        </row>
        <row r="28">
          <cell r="B28" t="str">
            <v>130</v>
          </cell>
          <cell r="D28">
            <v>635.11</v>
          </cell>
          <cell r="E28">
            <v>336.91</v>
          </cell>
        </row>
        <row r="29">
          <cell r="B29" t="str">
            <v>104</v>
          </cell>
          <cell r="D29">
            <v>6234.13</v>
          </cell>
          <cell r="E29">
            <v>791.79</v>
          </cell>
        </row>
        <row r="30">
          <cell r="B30" t="str">
            <v>3</v>
          </cell>
          <cell r="C30">
            <v>9085.2999999999993</v>
          </cell>
          <cell r="E30">
            <v>363.42</v>
          </cell>
          <cell r="F30">
            <v>9200</v>
          </cell>
        </row>
        <row r="31">
          <cell r="B31" t="str">
            <v>134</v>
          </cell>
          <cell r="D31">
            <v>66.75</v>
          </cell>
          <cell r="E31">
            <v>27.64</v>
          </cell>
        </row>
        <row r="32">
          <cell r="B32" t="str">
            <v>133</v>
          </cell>
          <cell r="D32">
            <v>2265.5300000000002</v>
          </cell>
          <cell r="E32">
            <v>3371.05</v>
          </cell>
        </row>
        <row r="33">
          <cell r="B33" t="str">
            <v>107</v>
          </cell>
          <cell r="D33">
            <v>431.02</v>
          </cell>
          <cell r="E33">
            <v>364.45</v>
          </cell>
        </row>
        <row r="34">
          <cell r="B34" t="str">
            <v>21</v>
          </cell>
          <cell r="D34">
            <v>2485.58</v>
          </cell>
          <cell r="E34">
            <v>79.069999999999993</v>
          </cell>
        </row>
        <row r="35">
          <cell r="B35" t="str">
            <v>75</v>
          </cell>
          <cell r="D35">
            <v>21682.57</v>
          </cell>
          <cell r="E35">
            <v>2176.1999999999998</v>
          </cell>
          <cell r="F35">
            <v>3000</v>
          </cell>
        </row>
        <row r="36">
          <cell r="B36" t="str">
            <v>82</v>
          </cell>
          <cell r="D36">
            <v>2052.58</v>
          </cell>
          <cell r="E36">
            <v>2332.86</v>
          </cell>
        </row>
        <row r="37">
          <cell r="B37" t="str">
            <v>132</v>
          </cell>
          <cell r="D37">
            <v>5974.56</v>
          </cell>
        </row>
        <row r="38">
          <cell r="B38" t="str">
            <v>74</v>
          </cell>
          <cell r="D38">
            <v>265</v>
          </cell>
          <cell r="E38">
            <v>5976.72</v>
          </cell>
          <cell r="F38">
            <v>20000</v>
          </cell>
        </row>
        <row r="39">
          <cell r="B39" t="str">
            <v>51</v>
          </cell>
          <cell r="D39">
            <v>814.09</v>
          </cell>
          <cell r="E39">
            <v>163.25</v>
          </cell>
        </row>
        <row r="40">
          <cell r="B40" t="str">
            <v>2</v>
          </cell>
          <cell r="C40">
            <v>4338.41</v>
          </cell>
          <cell r="E40">
            <v>1113.54</v>
          </cell>
        </row>
        <row r="41">
          <cell r="B41" t="str">
            <v>67</v>
          </cell>
          <cell r="D41">
            <v>1128.45</v>
          </cell>
          <cell r="E41">
            <v>29.88</v>
          </cell>
        </row>
        <row r="42">
          <cell r="B42" t="str">
            <v>61</v>
          </cell>
          <cell r="D42">
            <v>12441.6</v>
          </cell>
          <cell r="E42">
            <v>2725.42</v>
          </cell>
          <cell r="F42">
            <v>10000</v>
          </cell>
        </row>
        <row r="43">
          <cell r="B43" t="str">
            <v>47</v>
          </cell>
          <cell r="E43">
            <v>2118.19</v>
          </cell>
          <cell r="F43">
            <v>2118.19</v>
          </cell>
        </row>
        <row r="44">
          <cell r="B44" t="str">
            <v>39</v>
          </cell>
          <cell r="D44">
            <v>0.28000000000000003</v>
          </cell>
          <cell r="E44">
            <v>1227.26</v>
          </cell>
          <cell r="F44">
            <v>1300</v>
          </cell>
        </row>
        <row r="45">
          <cell r="B45" t="str">
            <v>35</v>
          </cell>
          <cell r="D45">
            <v>93.78</v>
          </cell>
          <cell r="E45">
            <v>174.61</v>
          </cell>
          <cell r="F45">
            <v>1000</v>
          </cell>
        </row>
        <row r="46">
          <cell r="B46" t="str">
            <v>81</v>
          </cell>
          <cell r="D46">
            <v>2876.02</v>
          </cell>
        </row>
        <row r="47">
          <cell r="B47" t="str">
            <v>127</v>
          </cell>
          <cell r="C47">
            <v>0.04</v>
          </cell>
        </row>
        <row r="48">
          <cell r="B48" t="str">
            <v>103</v>
          </cell>
          <cell r="D48">
            <v>10102.219999999999</v>
          </cell>
          <cell r="E48">
            <v>1218.29</v>
          </cell>
        </row>
        <row r="49">
          <cell r="B49" t="str">
            <v>42</v>
          </cell>
          <cell r="C49">
            <v>164.37</v>
          </cell>
          <cell r="E49">
            <v>355.25</v>
          </cell>
        </row>
        <row r="50">
          <cell r="B50" t="str">
            <v>94</v>
          </cell>
          <cell r="D50">
            <v>221.78</v>
          </cell>
          <cell r="E50">
            <v>577.24</v>
          </cell>
        </row>
        <row r="51">
          <cell r="B51" t="str">
            <v>102</v>
          </cell>
          <cell r="D51">
            <v>1531.97</v>
          </cell>
          <cell r="E51">
            <v>3125.13</v>
          </cell>
          <cell r="F51">
            <v>1980</v>
          </cell>
        </row>
        <row r="52">
          <cell r="B52" t="str">
            <v>87</v>
          </cell>
          <cell r="C52">
            <v>121.12</v>
          </cell>
          <cell r="E52">
            <v>105.09</v>
          </cell>
        </row>
        <row r="53">
          <cell r="B53" t="str">
            <v>120</v>
          </cell>
          <cell r="D53">
            <v>10363.450000000001</v>
          </cell>
          <cell r="E53">
            <v>0.18</v>
          </cell>
        </row>
        <row r="54">
          <cell r="B54" t="str">
            <v>119</v>
          </cell>
          <cell r="C54">
            <v>222.46</v>
          </cell>
        </row>
        <row r="55">
          <cell r="B55" t="str">
            <v>66</v>
          </cell>
          <cell r="E55">
            <v>2444.0500000000002</v>
          </cell>
          <cell r="F55">
            <v>2444.0500000000002</v>
          </cell>
        </row>
        <row r="56">
          <cell r="B56" t="str">
            <v>78</v>
          </cell>
          <cell r="D56">
            <v>1628.06</v>
          </cell>
        </row>
        <row r="57">
          <cell r="B57" t="str">
            <v>55</v>
          </cell>
          <cell r="D57">
            <v>499.79</v>
          </cell>
          <cell r="E57">
            <v>292.07</v>
          </cell>
          <cell r="F57">
            <v>600</v>
          </cell>
        </row>
        <row r="58">
          <cell r="B58" t="str">
            <v>79</v>
          </cell>
          <cell r="D58">
            <v>4371.6499999999996</v>
          </cell>
        </row>
        <row r="59">
          <cell r="B59" t="str">
            <v>32</v>
          </cell>
          <cell r="D59">
            <v>3854.55</v>
          </cell>
          <cell r="E59">
            <v>3235.95</v>
          </cell>
        </row>
        <row r="60">
          <cell r="B60" t="str">
            <v>64</v>
          </cell>
          <cell r="D60">
            <v>102.43</v>
          </cell>
          <cell r="E60">
            <v>210.76</v>
          </cell>
          <cell r="F60">
            <v>109</v>
          </cell>
        </row>
        <row r="61">
          <cell r="B61" t="str">
            <v>97</v>
          </cell>
          <cell r="D61">
            <v>29892.29</v>
          </cell>
        </row>
        <row r="62">
          <cell r="B62" t="str">
            <v>20</v>
          </cell>
          <cell r="C62">
            <v>2051.67</v>
          </cell>
          <cell r="E62">
            <v>488.26</v>
          </cell>
        </row>
        <row r="63">
          <cell r="B63" t="str">
            <v>88</v>
          </cell>
          <cell r="C63">
            <v>259.89</v>
          </cell>
          <cell r="E63">
            <v>1752.85</v>
          </cell>
          <cell r="F63">
            <v>1731</v>
          </cell>
        </row>
        <row r="64">
          <cell r="B64" t="str">
            <v>43</v>
          </cell>
          <cell r="D64">
            <v>454.77</v>
          </cell>
          <cell r="E64">
            <v>1030.8399999999999</v>
          </cell>
          <cell r="F64">
            <v>550</v>
          </cell>
        </row>
        <row r="65">
          <cell r="B65" t="str">
            <v>40</v>
          </cell>
          <cell r="D65">
            <v>790.76</v>
          </cell>
          <cell r="E65">
            <v>2095.64</v>
          </cell>
          <cell r="F65">
            <v>3200</v>
          </cell>
        </row>
        <row r="66">
          <cell r="B66" t="str">
            <v>73</v>
          </cell>
          <cell r="C66">
            <v>361.16</v>
          </cell>
          <cell r="E66">
            <v>1723.37</v>
          </cell>
        </row>
        <row r="67">
          <cell r="B67" t="str">
            <v>91</v>
          </cell>
          <cell r="C67">
            <v>631.29999999999995</v>
          </cell>
        </row>
        <row r="68">
          <cell r="B68" t="str">
            <v>80</v>
          </cell>
          <cell r="C68">
            <v>17791.04</v>
          </cell>
          <cell r="E68">
            <v>208.15</v>
          </cell>
        </row>
        <row r="69">
          <cell r="B69" t="str">
            <v>109</v>
          </cell>
          <cell r="D69">
            <v>600.86</v>
          </cell>
          <cell r="E69">
            <v>2069.04</v>
          </cell>
          <cell r="F69">
            <v>2000</v>
          </cell>
        </row>
        <row r="70">
          <cell r="B70" t="str">
            <v>121</v>
          </cell>
          <cell r="D70">
            <v>110.08</v>
          </cell>
        </row>
        <row r="71">
          <cell r="B71" t="str">
            <v>37</v>
          </cell>
          <cell r="D71">
            <v>4357.32</v>
          </cell>
          <cell r="E71">
            <v>578.48</v>
          </cell>
        </row>
        <row r="72">
          <cell r="B72" t="str">
            <v>28</v>
          </cell>
          <cell r="D72">
            <v>18950</v>
          </cell>
        </row>
        <row r="73">
          <cell r="B73" t="str">
            <v>251</v>
          </cell>
          <cell r="D73">
            <v>6489.41</v>
          </cell>
          <cell r="E73">
            <v>2491.3000000000002</v>
          </cell>
        </row>
        <row r="74">
          <cell r="B74" t="str">
            <v>252</v>
          </cell>
          <cell r="D74">
            <v>5854.42</v>
          </cell>
          <cell r="E74">
            <v>456.65</v>
          </cell>
        </row>
        <row r="75">
          <cell r="B75" t="str">
            <v>46</v>
          </cell>
          <cell r="D75">
            <v>15.73</v>
          </cell>
          <cell r="E75">
            <v>827.8</v>
          </cell>
        </row>
        <row r="76">
          <cell r="B76" t="str">
            <v>15</v>
          </cell>
          <cell r="C76">
            <v>3100.81</v>
          </cell>
          <cell r="E76">
            <v>742.67</v>
          </cell>
        </row>
        <row r="77">
          <cell r="B77" t="str">
            <v>7</v>
          </cell>
          <cell r="D77">
            <v>4.96</v>
          </cell>
          <cell r="E77">
            <v>393.72</v>
          </cell>
        </row>
        <row r="78">
          <cell r="B78" t="str">
            <v>53</v>
          </cell>
          <cell r="D78">
            <v>15043.49</v>
          </cell>
          <cell r="E78">
            <v>2393.6</v>
          </cell>
        </row>
        <row r="79">
          <cell r="B79" t="str">
            <v>101</v>
          </cell>
          <cell r="E79">
            <v>1550.85</v>
          </cell>
          <cell r="F79">
            <v>1550.85</v>
          </cell>
        </row>
        <row r="80">
          <cell r="B80" t="str">
            <v>111</v>
          </cell>
          <cell r="C80">
            <v>32.1</v>
          </cell>
          <cell r="E80">
            <v>81.34</v>
          </cell>
          <cell r="F80">
            <v>500</v>
          </cell>
        </row>
        <row r="81">
          <cell r="B81" t="str">
            <v>56</v>
          </cell>
          <cell r="D81">
            <v>11967.65</v>
          </cell>
          <cell r="E81">
            <v>2.63</v>
          </cell>
        </row>
        <row r="82">
          <cell r="B82" t="str">
            <v>27</v>
          </cell>
          <cell r="E82">
            <v>641.45000000000005</v>
          </cell>
        </row>
        <row r="83">
          <cell r="B83" t="str">
            <v>4</v>
          </cell>
          <cell r="C83">
            <v>21771.47</v>
          </cell>
          <cell r="E83">
            <v>0.81</v>
          </cell>
        </row>
        <row r="84">
          <cell r="B84" t="str">
            <v>131</v>
          </cell>
          <cell r="C84">
            <v>237.14</v>
          </cell>
          <cell r="E84">
            <v>12.63</v>
          </cell>
        </row>
        <row r="85">
          <cell r="B85" t="str">
            <v>123</v>
          </cell>
          <cell r="C85">
            <v>5270.39</v>
          </cell>
          <cell r="E85">
            <v>3799.86</v>
          </cell>
          <cell r="F85">
            <v>15000</v>
          </cell>
        </row>
        <row r="86">
          <cell r="B86" t="str">
            <v>60</v>
          </cell>
          <cell r="D86">
            <v>8828.93</v>
          </cell>
          <cell r="E86">
            <v>1562.22</v>
          </cell>
        </row>
      </sheetData>
      <sheetData sheetId="10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17</v>
          </cell>
          <cell r="C2">
            <v>1363.96</v>
          </cell>
          <cell r="E2">
            <v>3028.62</v>
          </cell>
          <cell r="F2">
            <v>1386</v>
          </cell>
        </row>
        <row r="3">
          <cell r="B3" t="str">
            <v>18</v>
          </cell>
          <cell r="D3">
            <v>47.17</v>
          </cell>
          <cell r="E3">
            <v>38</v>
          </cell>
        </row>
        <row r="4">
          <cell r="B4" t="str">
            <v>16</v>
          </cell>
          <cell r="D4">
            <v>667.73</v>
          </cell>
          <cell r="E4">
            <v>37.83</v>
          </cell>
        </row>
        <row r="5">
          <cell r="B5" t="str">
            <v>36</v>
          </cell>
          <cell r="C5">
            <v>4972.5200000000004</v>
          </cell>
          <cell r="E5">
            <v>3053.82</v>
          </cell>
          <cell r="F5">
            <v>6500</v>
          </cell>
        </row>
        <row r="6">
          <cell r="B6" t="str">
            <v>114</v>
          </cell>
          <cell r="C6">
            <v>568.08000000000004</v>
          </cell>
          <cell r="E6">
            <v>374.31</v>
          </cell>
          <cell r="F6">
            <v>942.39</v>
          </cell>
        </row>
        <row r="7">
          <cell r="B7" t="str">
            <v>19</v>
          </cell>
          <cell r="C7">
            <v>923.64</v>
          </cell>
          <cell r="E7">
            <v>2810.96</v>
          </cell>
        </row>
        <row r="8">
          <cell r="B8" t="str">
            <v>84</v>
          </cell>
          <cell r="D8">
            <v>1085.44</v>
          </cell>
          <cell r="E8">
            <v>366.83</v>
          </cell>
        </row>
        <row r="9">
          <cell r="B9" t="str">
            <v>31</v>
          </cell>
          <cell r="C9">
            <v>1585.05</v>
          </cell>
          <cell r="E9">
            <v>710.65</v>
          </cell>
        </row>
        <row r="10">
          <cell r="B10" t="str">
            <v>119</v>
          </cell>
          <cell r="D10">
            <v>765.7</v>
          </cell>
        </row>
        <row r="11">
          <cell r="B11" t="str">
            <v>38</v>
          </cell>
          <cell r="D11">
            <v>2985.69</v>
          </cell>
          <cell r="E11">
            <v>1009.89</v>
          </cell>
        </row>
        <row r="12">
          <cell r="B12" t="str">
            <v>86</v>
          </cell>
          <cell r="D12">
            <v>817.6</v>
          </cell>
          <cell r="E12">
            <v>161.46</v>
          </cell>
          <cell r="F12">
            <v>1000</v>
          </cell>
        </row>
        <row r="13">
          <cell r="B13" t="str">
            <v>96</v>
          </cell>
          <cell r="D13">
            <v>5857.23</v>
          </cell>
          <cell r="E13">
            <v>775.14</v>
          </cell>
        </row>
        <row r="14">
          <cell r="B14" t="str">
            <v>57</v>
          </cell>
          <cell r="C14">
            <v>156.21</v>
          </cell>
          <cell r="E14">
            <v>106.87</v>
          </cell>
        </row>
        <row r="15">
          <cell r="B15" t="str">
            <v>112</v>
          </cell>
          <cell r="D15">
            <v>43.63</v>
          </cell>
        </row>
        <row r="16">
          <cell r="B16" t="str">
            <v>5</v>
          </cell>
          <cell r="C16">
            <v>0.59</v>
          </cell>
          <cell r="E16">
            <v>2388.88</v>
          </cell>
          <cell r="F16">
            <v>2400</v>
          </cell>
        </row>
        <row r="17">
          <cell r="B17" t="str">
            <v>98</v>
          </cell>
          <cell r="C17">
            <v>428.34</v>
          </cell>
          <cell r="E17">
            <v>858.89</v>
          </cell>
        </row>
        <row r="18">
          <cell r="B18" t="str">
            <v>92</v>
          </cell>
          <cell r="C18">
            <v>8889.34</v>
          </cell>
          <cell r="E18">
            <v>2402.04</v>
          </cell>
          <cell r="F18">
            <v>15000</v>
          </cell>
        </row>
        <row r="19">
          <cell r="B19" t="str">
            <v>49</v>
          </cell>
          <cell r="D19">
            <v>78.56</v>
          </cell>
          <cell r="E19">
            <v>2372.4499999999998</v>
          </cell>
        </row>
        <row r="20">
          <cell r="B20" t="str">
            <v>12</v>
          </cell>
          <cell r="D20">
            <v>7068.48</v>
          </cell>
          <cell r="E20">
            <v>678.09</v>
          </cell>
        </row>
        <row r="21">
          <cell r="B21" t="str">
            <v>11</v>
          </cell>
          <cell r="D21">
            <v>496.01</v>
          </cell>
          <cell r="E21">
            <v>243.3</v>
          </cell>
        </row>
        <row r="22">
          <cell r="B22" t="str">
            <v>10</v>
          </cell>
          <cell r="D22">
            <v>394.49</v>
          </cell>
          <cell r="E22">
            <v>1091.42</v>
          </cell>
          <cell r="F22">
            <v>700</v>
          </cell>
        </row>
        <row r="23">
          <cell r="B23" t="str">
            <v>126</v>
          </cell>
          <cell r="C23">
            <v>1607.58</v>
          </cell>
          <cell r="E23">
            <v>629.87</v>
          </cell>
        </row>
        <row r="24">
          <cell r="B24" t="str">
            <v>44</v>
          </cell>
          <cell r="E24">
            <v>35.590000000000003</v>
          </cell>
        </row>
        <row r="25">
          <cell r="B25" t="str">
            <v>95</v>
          </cell>
          <cell r="D25">
            <v>646.27</v>
          </cell>
          <cell r="E25">
            <v>2151.9699999999998</v>
          </cell>
          <cell r="F25">
            <v>5000</v>
          </cell>
        </row>
        <row r="26">
          <cell r="B26" t="str">
            <v>34</v>
          </cell>
          <cell r="D26">
            <v>1.03</v>
          </cell>
          <cell r="E26">
            <v>7656.34</v>
          </cell>
          <cell r="F26">
            <v>7700</v>
          </cell>
        </row>
        <row r="27">
          <cell r="B27" t="str">
            <v>135</v>
          </cell>
          <cell r="C27">
            <v>1165.77</v>
          </cell>
          <cell r="E27">
            <v>183.58</v>
          </cell>
        </row>
        <row r="28">
          <cell r="B28" t="str">
            <v>130</v>
          </cell>
          <cell r="D28">
            <v>298.2</v>
          </cell>
          <cell r="E28">
            <v>430.63</v>
          </cell>
          <cell r="F28">
            <v>1000</v>
          </cell>
        </row>
        <row r="29">
          <cell r="B29" t="str">
            <v>104</v>
          </cell>
          <cell r="D29">
            <v>5442.34</v>
          </cell>
          <cell r="E29">
            <v>125.88</v>
          </cell>
        </row>
        <row r="30">
          <cell r="B30" t="str">
            <v>3</v>
          </cell>
          <cell r="C30">
            <v>248.72</v>
          </cell>
          <cell r="E30">
            <v>274.20999999999998</v>
          </cell>
        </row>
        <row r="31">
          <cell r="B31" t="str">
            <v>134</v>
          </cell>
          <cell r="D31">
            <v>39.11</v>
          </cell>
          <cell r="E31">
            <v>243.09</v>
          </cell>
        </row>
        <row r="32">
          <cell r="B32" t="str">
            <v>133</v>
          </cell>
          <cell r="C32">
            <v>1105.52</v>
          </cell>
          <cell r="E32">
            <v>3652.82</v>
          </cell>
          <cell r="F32">
            <v>1188</v>
          </cell>
        </row>
        <row r="33">
          <cell r="B33" t="str">
            <v>107</v>
          </cell>
          <cell r="D33">
            <v>66.569999999999993</v>
          </cell>
          <cell r="E33">
            <v>1047.6600000000001</v>
          </cell>
        </row>
        <row r="34">
          <cell r="B34" t="str">
            <v>21</v>
          </cell>
          <cell r="D34">
            <v>2406.5100000000002</v>
          </cell>
          <cell r="E34">
            <v>44.04</v>
          </cell>
        </row>
        <row r="35">
          <cell r="B35" t="str">
            <v>75</v>
          </cell>
          <cell r="D35">
            <v>22506.37</v>
          </cell>
          <cell r="E35">
            <v>5674.3</v>
          </cell>
          <cell r="F35">
            <v>5000</v>
          </cell>
        </row>
        <row r="36">
          <cell r="B36" t="str">
            <v>82</v>
          </cell>
          <cell r="C36">
            <v>280.27999999999997</v>
          </cell>
          <cell r="E36">
            <v>2402.88</v>
          </cell>
          <cell r="F36">
            <v>6000</v>
          </cell>
        </row>
        <row r="37">
          <cell r="B37" t="str">
            <v>132</v>
          </cell>
          <cell r="D37">
            <v>5974.56</v>
          </cell>
        </row>
        <row r="38">
          <cell r="B38" t="str">
            <v>74</v>
          </cell>
          <cell r="D38">
            <v>14288.28</v>
          </cell>
          <cell r="E38">
            <v>3697.01</v>
          </cell>
        </row>
        <row r="39">
          <cell r="B39" t="str">
            <v>51</v>
          </cell>
          <cell r="D39">
            <v>650.84</v>
          </cell>
          <cell r="E39">
            <v>278.07</v>
          </cell>
        </row>
        <row r="40">
          <cell r="B40" t="str">
            <v>2</v>
          </cell>
          <cell r="C40">
            <v>5451.95</v>
          </cell>
          <cell r="E40">
            <v>1174.6300000000001</v>
          </cell>
        </row>
        <row r="41">
          <cell r="B41" t="str">
            <v>67</v>
          </cell>
          <cell r="D41">
            <v>1098.57</v>
          </cell>
          <cell r="E41">
            <v>36.47</v>
          </cell>
        </row>
        <row r="42">
          <cell r="B42" t="str">
            <v>61</v>
          </cell>
          <cell r="D42">
            <v>19716.18</v>
          </cell>
          <cell r="E42">
            <v>3385.04</v>
          </cell>
        </row>
        <row r="43">
          <cell r="B43" t="str">
            <v>47</v>
          </cell>
          <cell r="E43">
            <v>3988.83</v>
          </cell>
          <cell r="F43">
            <v>3988.83</v>
          </cell>
        </row>
        <row r="44">
          <cell r="B44" t="str">
            <v>39</v>
          </cell>
          <cell r="D44">
            <v>73.02</v>
          </cell>
          <cell r="E44">
            <v>771.37</v>
          </cell>
        </row>
        <row r="45">
          <cell r="B45" t="str">
            <v>35</v>
          </cell>
          <cell r="D45">
            <v>919.17</v>
          </cell>
          <cell r="F45">
            <v>1000</v>
          </cell>
        </row>
        <row r="46">
          <cell r="B46" t="str">
            <v>81</v>
          </cell>
          <cell r="D46">
            <v>2876.02</v>
          </cell>
        </row>
        <row r="47">
          <cell r="B47" t="str">
            <v>127</v>
          </cell>
          <cell r="C47">
            <v>0.04</v>
          </cell>
        </row>
        <row r="48">
          <cell r="B48" t="str">
            <v>103</v>
          </cell>
          <cell r="D48">
            <v>8883.93</v>
          </cell>
          <cell r="E48">
            <v>2709.93</v>
          </cell>
        </row>
        <row r="49">
          <cell r="B49" t="str">
            <v>42</v>
          </cell>
          <cell r="C49">
            <v>519.62</v>
          </cell>
          <cell r="E49">
            <v>407.79</v>
          </cell>
        </row>
        <row r="50">
          <cell r="B50" t="str">
            <v>94</v>
          </cell>
          <cell r="C50">
            <v>355.46</v>
          </cell>
          <cell r="E50">
            <v>472.92</v>
          </cell>
        </row>
        <row r="51">
          <cell r="B51" t="str">
            <v>102</v>
          </cell>
          <cell r="D51">
            <v>386.84</v>
          </cell>
          <cell r="E51">
            <v>7252.95</v>
          </cell>
        </row>
        <row r="52">
          <cell r="B52" t="str">
            <v>87</v>
          </cell>
          <cell r="C52">
            <v>226.21</v>
          </cell>
          <cell r="E52">
            <v>101.03</v>
          </cell>
        </row>
        <row r="53">
          <cell r="B53" t="str">
            <v>120</v>
          </cell>
          <cell r="D53">
            <v>10363.27</v>
          </cell>
          <cell r="E53">
            <v>911.96</v>
          </cell>
        </row>
        <row r="54">
          <cell r="B54" t="str">
            <v>119</v>
          </cell>
          <cell r="C54">
            <v>222.46</v>
          </cell>
        </row>
        <row r="55">
          <cell r="B55" t="str">
            <v>66</v>
          </cell>
          <cell r="E55">
            <v>2748.37</v>
          </cell>
          <cell r="F55">
            <v>2748.37</v>
          </cell>
        </row>
        <row r="56">
          <cell r="B56" t="str">
            <v>78</v>
          </cell>
          <cell r="D56">
            <v>1628.06</v>
          </cell>
        </row>
        <row r="57">
          <cell r="B57" t="str">
            <v>55</v>
          </cell>
          <cell r="D57">
            <v>807.72</v>
          </cell>
          <cell r="E57">
            <v>79.540000000000006</v>
          </cell>
        </row>
        <row r="58">
          <cell r="B58" t="str">
            <v>79</v>
          </cell>
          <cell r="D58">
            <v>4371.6499999999996</v>
          </cell>
        </row>
        <row r="59">
          <cell r="B59" t="str">
            <v>32</v>
          </cell>
          <cell r="D59">
            <v>618.6</v>
          </cell>
          <cell r="E59">
            <v>1019.83</v>
          </cell>
        </row>
        <row r="60">
          <cell r="B60" t="str">
            <v>64</v>
          </cell>
          <cell r="D60">
            <v>0.67</v>
          </cell>
          <cell r="E60">
            <v>623.99</v>
          </cell>
        </row>
        <row r="61">
          <cell r="B61" t="str">
            <v>97</v>
          </cell>
          <cell r="D61">
            <v>29892.29</v>
          </cell>
        </row>
        <row r="62">
          <cell r="B62" t="str">
            <v>20</v>
          </cell>
          <cell r="C62">
            <v>2539.9299999999998</v>
          </cell>
          <cell r="E62">
            <v>730.47</v>
          </cell>
        </row>
        <row r="63">
          <cell r="B63" t="str">
            <v>88</v>
          </cell>
          <cell r="C63">
            <v>281.74</v>
          </cell>
          <cell r="E63">
            <v>2966.27</v>
          </cell>
          <cell r="F63">
            <v>2833</v>
          </cell>
        </row>
        <row r="64">
          <cell r="B64" t="str">
            <v>43</v>
          </cell>
          <cell r="C64">
            <v>26.07</v>
          </cell>
          <cell r="E64">
            <v>419.86</v>
          </cell>
          <cell r="F64">
            <v>445.93</v>
          </cell>
        </row>
        <row r="65">
          <cell r="B65" t="str">
            <v>40</v>
          </cell>
          <cell r="D65">
            <v>1895.12</v>
          </cell>
          <cell r="E65">
            <v>3285.41</v>
          </cell>
          <cell r="F65">
            <v>3500</v>
          </cell>
        </row>
        <row r="66">
          <cell r="B66" t="str">
            <v>73</v>
          </cell>
          <cell r="C66">
            <v>2084.5300000000002</v>
          </cell>
          <cell r="E66">
            <v>849.16</v>
          </cell>
        </row>
        <row r="67">
          <cell r="B67" t="str">
            <v>91</v>
          </cell>
          <cell r="C67">
            <v>631.29999999999995</v>
          </cell>
        </row>
        <row r="68">
          <cell r="B68" t="str">
            <v>80</v>
          </cell>
          <cell r="C68">
            <v>17999.189999999999</v>
          </cell>
          <cell r="E68">
            <v>184.14</v>
          </cell>
        </row>
        <row r="69">
          <cell r="B69" t="str">
            <v>109</v>
          </cell>
          <cell r="D69">
            <v>531.82000000000005</v>
          </cell>
          <cell r="E69">
            <v>1219.58</v>
          </cell>
        </row>
        <row r="70">
          <cell r="B70" t="str">
            <v>121</v>
          </cell>
          <cell r="D70">
            <v>110.08</v>
          </cell>
          <cell r="F70">
            <v>5000</v>
          </cell>
        </row>
        <row r="71">
          <cell r="B71" t="str">
            <v>99</v>
          </cell>
          <cell r="F71">
            <v>641.45000000000005</v>
          </cell>
        </row>
        <row r="72">
          <cell r="B72" t="str">
            <v>37</v>
          </cell>
          <cell r="D72">
            <v>3778.84</v>
          </cell>
          <cell r="E72">
            <v>524.09</v>
          </cell>
        </row>
        <row r="73">
          <cell r="B73" t="str">
            <v>28</v>
          </cell>
          <cell r="D73">
            <v>18950</v>
          </cell>
        </row>
        <row r="74">
          <cell r="B74" t="str">
            <v>251</v>
          </cell>
          <cell r="D74">
            <v>3998.11</v>
          </cell>
          <cell r="E74">
            <v>2751.07</v>
          </cell>
        </row>
        <row r="75">
          <cell r="B75" t="str">
            <v>252</v>
          </cell>
          <cell r="D75">
            <v>5397.77</v>
          </cell>
          <cell r="E75">
            <v>592.89</v>
          </cell>
        </row>
        <row r="76">
          <cell r="B76" t="str">
            <v>46</v>
          </cell>
          <cell r="C76">
            <v>812.07</v>
          </cell>
          <cell r="E76">
            <v>3505.18</v>
          </cell>
        </row>
        <row r="77">
          <cell r="B77" t="str">
            <v>15</v>
          </cell>
          <cell r="C77">
            <v>3843.48</v>
          </cell>
          <cell r="E77">
            <v>1165.4100000000001</v>
          </cell>
          <cell r="F77">
            <v>3843.48</v>
          </cell>
        </row>
        <row r="78">
          <cell r="B78" t="str">
            <v>7</v>
          </cell>
          <cell r="C78">
            <v>388.76</v>
          </cell>
          <cell r="E78">
            <v>1763.61</v>
          </cell>
          <cell r="F78">
            <v>2153</v>
          </cell>
        </row>
        <row r="79">
          <cell r="B79" t="str">
            <v>53</v>
          </cell>
          <cell r="D79">
            <v>12649.89</v>
          </cell>
          <cell r="E79">
            <v>2635.75</v>
          </cell>
        </row>
        <row r="80">
          <cell r="B80" t="str">
            <v>101</v>
          </cell>
          <cell r="E80">
            <v>1870.54</v>
          </cell>
          <cell r="F80">
            <v>1870.54</v>
          </cell>
        </row>
        <row r="81">
          <cell r="B81" t="str">
            <v>111</v>
          </cell>
          <cell r="D81">
            <v>386.56</v>
          </cell>
          <cell r="E81">
            <v>197.31</v>
          </cell>
        </row>
        <row r="82">
          <cell r="B82" t="str">
            <v>56</v>
          </cell>
          <cell r="D82">
            <v>11965.02</v>
          </cell>
        </row>
        <row r="83">
          <cell r="B83" t="str">
            <v>27</v>
          </cell>
          <cell r="C83">
            <v>641.45000000000005</v>
          </cell>
          <cell r="E83">
            <v>1054.75</v>
          </cell>
        </row>
        <row r="84">
          <cell r="B84" t="str">
            <v>4</v>
          </cell>
          <cell r="C84">
            <v>21772.28</v>
          </cell>
          <cell r="E84">
            <v>611.20000000000005</v>
          </cell>
        </row>
        <row r="85">
          <cell r="B85" t="str">
            <v>131</v>
          </cell>
          <cell r="C85">
            <v>249.77</v>
          </cell>
          <cell r="E85">
            <v>377.31</v>
          </cell>
        </row>
        <row r="86">
          <cell r="B86" t="str">
            <v>123</v>
          </cell>
          <cell r="D86">
            <v>5929.75</v>
          </cell>
          <cell r="E86">
            <v>4900.07</v>
          </cell>
          <cell r="F86">
            <v>10000</v>
          </cell>
        </row>
        <row r="87">
          <cell r="B87" t="str">
            <v>60</v>
          </cell>
          <cell r="D87">
            <v>7266.71</v>
          </cell>
          <cell r="E87">
            <v>1351.05</v>
          </cell>
        </row>
      </sheetData>
      <sheetData sheetId="11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17</v>
          </cell>
          <cell r="C2">
            <v>3006.58</v>
          </cell>
          <cell r="E2">
            <v>2893.67</v>
          </cell>
          <cell r="F2">
            <v>5940</v>
          </cell>
        </row>
        <row r="3">
          <cell r="B3" t="str">
            <v>18</v>
          </cell>
          <cell r="D3">
            <v>9.17</v>
          </cell>
          <cell r="E3">
            <v>88.57</v>
          </cell>
          <cell r="F3">
            <v>99</v>
          </cell>
        </row>
        <row r="4">
          <cell r="B4" t="str">
            <v>16</v>
          </cell>
          <cell r="D4">
            <v>629.9</v>
          </cell>
          <cell r="E4">
            <v>312.52999999999997</v>
          </cell>
        </row>
        <row r="5">
          <cell r="B5" t="str">
            <v>36</v>
          </cell>
          <cell r="C5">
            <v>1526.34</v>
          </cell>
          <cell r="E5">
            <v>4937.6899999999996</v>
          </cell>
        </row>
        <row r="6">
          <cell r="B6" t="str">
            <v>114</v>
          </cell>
          <cell r="E6">
            <v>148.01</v>
          </cell>
          <cell r="F6">
            <v>148.01</v>
          </cell>
        </row>
        <row r="7">
          <cell r="B7" t="str">
            <v>19</v>
          </cell>
          <cell r="C7">
            <v>3734.6</v>
          </cell>
          <cell r="E7">
            <v>4250.9399999999996</v>
          </cell>
        </row>
        <row r="8">
          <cell r="B8" t="str">
            <v>84</v>
          </cell>
          <cell r="D8">
            <v>718.61</v>
          </cell>
          <cell r="E8">
            <v>15.83</v>
          </cell>
        </row>
        <row r="9">
          <cell r="B9" t="str">
            <v>31</v>
          </cell>
          <cell r="C9">
            <v>2295.6999999999998</v>
          </cell>
          <cell r="E9">
            <v>630.57000000000005</v>
          </cell>
        </row>
        <row r="10">
          <cell r="B10" t="str">
            <v>119</v>
          </cell>
          <cell r="D10">
            <v>765.7</v>
          </cell>
        </row>
        <row r="11">
          <cell r="B11" t="str">
            <v>38</v>
          </cell>
          <cell r="D11">
            <v>1975.8</v>
          </cell>
          <cell r="E11">
            <v>2062.7600000000002</v>
          </cell>
        </row>
        <row r="12">
          <cell r="B12" t="str">
            <v>86</v>
          </cell>
          <cell r="D12">
            <v>1656.14</v>
          </cell>
          <cell r="E12">
            <v>139.38</v>
          </cell>
        </row>
        <row r="13">
          <cell r="B13" t="str">
            <v>96</v>
          </cell>
          <cell r="D13">
            <v>5082.09</v>
          </cell>
          <cell r="E13">
            <v>35.61</v>
          </cell>
        </row>
        <row r="14">
          <cell r="B14" t="str">
            <v>57</v>
          </cell>
          <cell r="C14">
            <v>263.08</v>
          </cell>
          <cell r="E14">
            <v>17.86</v>
          </cell>
        </row>
        <row r="15">
          <cell r="B15" t="str">
            <v>112</v>
          </cell>
          <cell r="D15">
            <v>43.63</v>
          </cell>
          <cell r="E15">
            <v>4101</v>
          </cell>
        </row>
        <row r="16">
          <cell r="B16" t="str">
            <v>5</v>
          </cell>
          <cell r="D16">
            <v>10.53</v>
          </cell>
          <cell r="E16">
            <v>4268.12</v>
          </cell>
          <cell r="F16">
            <v>4253</v>
          </cell>
        </row>
        <row r="17">
          <cell r="B17" t="str">
            <v>98</v>
          </cell>
          <cell r="C17">
            <v>1287.23</v>
          </cell>
          <cell r="E17">
            <v>312.69</v>
          </cell>
          <cell r="F17">
            <v>3300</v>
          </cell>
        </row>
        <row r="18">
          <cell r="B18" t="str">
            <v>92</v>
          </cell>
          <cell r="D18">
            <v>3708.62</v>
          </cell>
          <cell r="E18">
            <v>3432.33</v>
          </cell>
        </row>
        <row r="19">
          <cell r="B19" t="str">
            <v>49</v>
          </cell>
          <cell r="C19">
            <v>2293.89</v>
          </cell>
          <cell r="E19">
            <v>164.36</v>
          </cell>
          <cell r="F19">
            <v>3000</v>
          </cell>
        </row>
        <row r="20">
          <cell r="B20" t="str">
            <v>12</v>
          </cell>
          <cell r="D20">
            <v>6390.39</v>
          </cell>
          <cell r="E20">
            <v>368.92</v>
          </cell>
        </row>
        <row r="21">
          <cell r="B21" t="str">
            <v>11</v>
          </cell>
          <cell r="D21">
            <v>252.71</v>
          </cell>
          <cell r="E21">
            <v>127.96</v>
          </cell>
        </row>
        <row r="22">
          <cell r="B22" t="str">
            <v>10</v>
          </cell>
          <cell r="D22">
            <v>3.07</v>
          </cell>
          <cell r="E22">
            <v>1024.6199999999999</v>
          </cell>
          <cell r="F22">
            <v>1000</v>
          </cell>
        </row>
        <row r="23">
          <cell r="B23" t="str">
            <v>126</v>
          </cell>
          <cell r="C23">
            <v>2237.4499999999998</v>
          </cell>
          <cell r="E23">
            <v>280.01</v>
          </cell>
          <cell r="F23">
            <v>5000</v>
          </cell>
        </row>
        <row r="24">
          <cell r="B24" t="str">
            <v>44</v>
          </cell>
          <cell r="C24">
            <v>35.590000000000003</v>
          </cell>
          <cell r="E24">
            <v>36.51</v>
          </cell>
          <cell r="F24">
            <v>35.590000000000003</v>
          </cell>
        </row>
        <row r="25">
          <cell r="B25" t="str">
            <v>95</v>
          </cell>
          <cell r="D25">
            <v>3494.3</v>
          </cell>
          <cell r="E25">
            <v>2581.7600000000002</v>
          </cell>
        </row>
        <row r="26">
          <cell r="B26" t="str">
            <v>34</v>
          </cell>
          <cell r="D26">
            <v>44.69</v>
          </cell>
          <cell r="E26">
            <v>17252.29</v>
          </cell>
          <cell r="F26">
            <v>17300</v>
          </cell>
        </row>
        <row r="27">
          <cell r="B27" t="str">
            <v>135</v>
          </cell>
          <cell r="C27">
            <v>1349.35</v>
          </cell>
          <cell r="E27">
            <v>3.78</v>
          </cell>
        </row>
        <row r="28">
          <cell r="B28" t="str">
            <v>130</v>
          </cell>
          <cell r="D28">
            <v>867.57</v>
          </cell>
          <cell r="E28">
            <v>448.3</v>
          </cell>
        </row>
        <row r="29">
          <cell r="B29" t="str">
            <v>104</v>
          </cell>
          <cell r="D29">
            <v>5316.46</v>
          </cell>
          <cell r="E29">
            <v>35.28</v>
          </cell>
        </row>
        <row r="30">
          <cell r="B30" t="str">
            <v>3</v>
          </cell>
          <cell r="C30">
            <v>522.92999999999995</v>
          </cell>
          <cell r="E30">
            <v>2996.94</v>
          </cell>
        </row>
        <row r="31">
          <cell r="B31" t="str">
            <v>134</v>
          </cell>
          <cell r="C31">
            <v>203.98</v>
          </cell>
          <cell r="E31">
            <v>113.86</v>
          </cell>
        </row>
        <row r="32">
          <cell r="B32" t="str">
            <v>133</v>
          </cell>
          <cell r="C32">
            <v>3570.34</v>
          </cell>
          <cell r="E32">
            <v>5980.74</v>
          </cell>
        </row>
        <row r="33">
          <cell r="B33" t="str">
            <v>107</v>
          </cell>
          <cell r="C33">
            <v>981.09</v>
          </cell>
          <cell r="E33">
            <v>914.94</v>
          </cell>
        </row>
        <row r="34">
          <cell r="B34" t="str">
            <v>21</v>
          </cell>
          <cell r="D34">
            <v>2362.4699999999998</v>
          </cell>
          <cell r="E34">
            <v>20.75</v>
          </cell>
        </row>
        <row r="35">
          <cell r="B35" t="str">
            <v>75</v>
          </cell>
          <cell r="D35">
            <v>21832.07</v>
          </cell>
          <cell r="E35">
            <v>9055.84</v>
          </cell>
          <cell r="F35">
            <v>10000</v>
          </cell>
        </row>
        <row r="36">
          <cell r="B36" t="str">
            <v>82</v>
          </cell>
          <cell r="D36">
            <v>3316.84</v>
          </cell>
          <cell r="E36">
            <v>1473.28</v>
          </cell>
        </row>
        <row r="37">
          <cell r="B37" t="str">
            <v>132</v>
          </cell>
          <cell r="D37">
            <v>5974.56</v>
          </cell>
          <cell r="E37">
            <v>1571.67</v>
          </cell>
          <cell r="F37">
            <v>2000</v>
          </cell>
        </row>
        <row r="38">
          <cell r="B38" t="str">
            <v>74</v>
          </cell>
          <cell r="D38">
            <v>10591.27</v>
          </cell>
          <cell r="E38">
            <v>9042.25</v>
          </cell>
        </row>
        <row r="39">
          <cell r="B39" t="str">
            <v>51</v>
          </cell>
          <cell r="D39">
            <v>372.77</v>
          </cell>
          <cell r="E39">
            <v>65.47</v>
          </cell>
        </row>
        <row r="40">
          <cell r="B40" t="str">
            <v>2</v>
          </cell>
          <cell r="C40">
            <v>6626.58</v>
          </cell>
          <cell r="E40">
            <v>997</v>
          </cell>
          <cell r="F40">
            <v>20000</v>
          </cell>
        </row>
        <row r="41">
          <cell r="B41" t="str">
            <v>67</v>
          </cell>
          <cell r="D41">
            <v>1062.0999999999999</v>
          </cell>
          <cell r="E41">
            <v>16.5</v>
          </cell>
        </row>
        <row r="42">
          <cell r="B42" t="str">
            <v>61</v>
          </cell>
          <cell r="D42">
            <v>16331.14</v>
          </cell>
          <cell r="E42">
            <v>4450.75</v>
          </cell>
        </row>
        <row r="43">
          <cell r="B43" t="str">
            <v>47</v>
          </cell>
          <cell r="E43">
            <v>7577.27</v>
          </cell>
        </row>
        <row r="44">
          <cell r="B44" t="str">
            <v>39</v>
          </cell>
          <cell r="C44">
            <v>698.35</v>
          </cell>
          <cell r="E44">
            <v>356.14</v>
          </cell>
          <cell r="F44">
            <v>1060</v>
          </cell>
        </row>
        <row r="45">
          <cell r="B45" t="str">
            <v>35</v>
          </cell>
          <cell r="D45">
            <v>1919.17</v>
          </cell>
          <cell r="E45">
            <v>2785.17</v>
          </cell>
          <cell r="F45">
            <v>3200</v>
          </cell>
        </row>
        <row r="46">
          <cell r="B46" t="str">
            <v>81</v>
          </cell>
          <cell r="D46">
            <v>2876.02</v>
          </cell>
          <cell r="E46">
            <v>603.5</v>
          </cell>
        </row>
        <row r="47">
          <cell r="B47" t="str">
            <v>127</v>
          </cell>
          <cell r="C47">
            <v>0.04</v>
          </cell>
        </row>
        <row r="48">
          <cell r="B48" t="str">
            <v>103</v>
          </cell>
          <cell r="D48">
            <v>6174</v>
          </cell>
          <cell r="E48">
            <v>5513.65</v>
          </cell>
          <cell r="F48">
            <v>10000</v>
          </cell>
        </row>
        <row r="49">
          <cell r="B49" t="str">
            <v>42</v>
          </cell>
          <cell r="C49">
            <v>927.41</v>
          </cell>
          <cell r="E49">
            <v>661.9</v>
          </cell>
        </row>
        <row r="50">
          <cell r="B50" t="str">
            <v>94</v>
          </cell>
          <cell r="C50">
            <v>828.38</v>
          </cell>
          <cell r="E50">
            <v>293.7</v>
          </cell>
        </row>
        <row r="51">
          <cell r="B51" t="str">
            <v>102</v>
          </cell>
          <cell r="C51">
            <v>6866.11</v>
          </cell>
          <cell r="E51">
            <v>11414.85</v>
          </cell>
          <cell r="F51">
            <v>18810</v>
          </cell>
        </row>
        <row r="52">
          <cell r="B52" t="str">
            <v>87</v>
          </cell>
          <cell r="C52">
            <v>327.24</v>
          </cell>
        </row>
        <row r="53">
          <cell r="B53" t="str">
            <v>120</v>
          </cell>
          <cell r="D53">
            <v>9451.31</v>
          </cell>
          <cell r="E53">
            <v>151.27000000000001</v>
          </cell>
        </row>
        <row r="54">
          <cell r="B54" t="str">
            <v>119</v>
          </cell>
          <cell r="C54">
            <v>222.46</v>
          </cell>
        </row>
        <row r="55">
          <cell r="B55" t="str">
            <v>66</v>
          </cell>
          <cell r="E55">
            <v>4562.46</v>
          </cell>
          <cell r="F55">
            <v>4562.46</v>
          </cell>
        </row>
        <row r="56">
          <cell r="B56" t="str">
            <v>78</v>
          </cell>
          <cell r="D56">
            <v>1628.06</v>
          </cell>
        </row>
        <row r="57">
          <cell r="B57" t="str">
            <v>55</v>
          </cell>
          <cell r="D57">
            <v>728.18</v>
          </cell>
          <cell r="F57">
            <v>1300</v>
          </cell>
        </row>
        <row r="58">
          <cell r="B58" t="str">
            <v>79</v>
          </cell>
          <cell r="D58">
            <v>4371.6499999999996</v>
          </cell>
          <cell r="E58">
            <v>301.37</v>
          </cell>
        </row>
        <row r="59">
          <cell r="B59" t="str">
            <v>32</v>
          </cell>
          <cell r="C59">
            <v>401.23</v>
          </cell>
          <cell r="E59">
            <v>4178.6400000000003</v>
          </cell>
        </row>
        <row r="60">
          <cell r="B60" t="str">
            <v>64</v>
          </cell>
          <cell r="C60">
            <v>623.32000000000005</v>
          </cell>
          <cell r="E60">
            <v>1652.04</v>
          </cell>
          <cell r="F60">
            <v>624</v>
          </cell>
        </row>
        <row r="61">
          <cell r="B61" t="str">
            <v>97</v>
          </cell>
          <cell r="D61">
            <v>29892.29</v>
          </cell>
        </row>
        <row r="62">
          <cell r="B62" t="str">
            <v>20</v>
          </cell>
          <cell r="C62">
            <v>3270.4</v>
          </cell>
          <cell r="E62">
            <v>1039.82</v>
          </cell>
        </row>
        <row r="63">
          <cell r="B63" t="str">
            <v>88</v>
          </cell>
          <cell r="C63">
            <v>415.01</v>
          </cell>
          <cell r="E63">
            <v>4052.78</v>
          </cell>
          <cell r="F63">
            <v>4196</v>
          </cell>
        </row>
        <row r="64">
          <cell r="B64" t="str">
            <v>43</v>
          </cell>
          <cell r="E64">
            <v>809.58</v>
          </cell>
          <cell r="F64">
            <v>809.58</v>
          </cell>
        </row>
        <row r="65">
          <cell r="B65" t="str">
            <v>40</v>
          </cell>
          <cell r="D65">
            <v>2109.71</v>
          </cell>
          <cell r="E65">
            <v>6937.16</v>
          </cell>
          <cell r="F65">
            <v>5000</v>
          </cell>
        </row>
        <row r="66">
          <cell r="B66" t="str">
            <v>73</v>
          </cell>
          <cell r="C66">
            <v>2933.69</v>
          </cell>
          <cell r="E66">
            <v>789.39</v>
          </cell>
        </row>
        <row r="67">
          <cell r="B67" t="str">
            <v>91</v>
          </cell>
          <cell r="C67">
            <v>631.29999999999995</v>
          </cell>
        </row>
        <row r="68">
          <cell r="B68" t="str">
            <v>80</v>
          </cell>
          <cell r="C68">
            <v>18183.330000000002</v>
          </cell>
          <cell r="E68">
            <v>148.81</v>
          </cell>
        </row>
        <row r="69">
          <cell r="B69" t="str">
            <v>109</v>
          </cell>
          <cell r="C69">
            <v>687.76</v>
          </cell>
          <cell r="E69">
            <v>1444.16</v>
          </cell>
          <cell r="F69">
            <v>4000</v>
          </cell>
        </row>
        <row r="70">
          <cell r="B70" t="str">
            <v>121</v>
          </cell>
          <cell r="D70">
            <v>5110.08</v>
          </cell>
          <cell r="E70">
            <v>6462</v>
          </cell>
        </row>
        <row r="71">
          <cell r="B71" t="str">
            <v>99</v>
          </cell>
          <cell r="D71">
            <v>641.45000000000005</v>
          </cell>
        </row>
        <row r="72">
          <cell r="B72" t="str">
            <v>37</v>
          </cell>
          <cell r="D72">
            <v>3254.75</v>
          </cell>
          <cell r="E72">
            <v>1747.34</v>
          </cell>
        </row>
        <row r="73">
          <cell r="B73" t="str">
            <v>28</v>
          </cell>
          <cell r="D73">
            <v>18950</v>
          </cell>
          <cell r="E73">
            <v>277.12</v>
          </cell>
        </row>
        <row r="74">
          <cell r="B74" t="str">
            <v>251</v>
          </cell>
          <cell r="D74">
            <v>1247.04</v>
          </cell>
          <cell r="E74">
            <v>4035.09</v>
          </cell>
        </row>
        <row r="75">
          <cell r="B75" t="str">
            <v>252</v>
          </cell>
          <cell r="D75">
            <v>4804.88</v>
          </cell>
          <cell r="E75">
            <v>2.2200000000000002</v>
          </cell>
        </row>
        <row r="76">
          <cell r="B76" t="str">
            <v>46</v>
          </cell>
          <cell r="C76">
            <v>4317.25</v>
          </cell>
          <cell r="E76">
            <v>7403.94</v>
          </cell>
        </row>
        <row r="77">
          <cell r="B77" t="str">
            <v>15</v>
          </cell>
          <cell r="C77">
            <v>1165.4100000000001</v>
          </cell>
          <cell r="E77">
            <v>248.69</v>
          </cell>
        </row>
        <row r="78">
          <cell r="B78" t="str">
            <v>7</v>
          </cell>
          <cell r="D78">
            <v>0.63</v>
          </cell>
          <cell r="E78">
            <v>3360.65</v>
          </cell>
        </row>
        <row r="79">
          <cell r="B79" t="str">
            <v>53</v>
          </cell>
          <cell r="D79">
            <v>10014.14</v>
          </cell>
          <cell r="E79">
            <v>4580.2700000000004</v>
          </cell>
          <cell r="F79">
            <v>10000</v>
          </cell>
        </row>
        <row r="80">
          <cell r="B80" t="str">
            <v>101</v>
          </cell>
          <cell r="E80">
            <v>653.15</v>
          </cell>
          <cell r="F80">
            <v>653.15</v>
          </cell>
        </row>
        <row r="81">
          <cell r="B81" t="str">
            <v>111</v>
          </cell>
          <cell r="D81">
            <v>189.25</v>
          </cell>
          <cell r="E81">
            <v>250.72</v>
          </cell>
        </row>
        <row r="82">
          <cell r="B82" t="str">
            <v>56</v>
          </cell>
          <cell r="D82">
            <v>11965.02</v>
          </cell>
          <cell r="E82">
            <v>10.17</v>
          </cell>
        </row>
        <row r="83">
          <cell r="B83" t="str">
            <v>27</v>
          </cell>
          <cell r="C83">
            <v>1696.2</v>
          </cell>
          <cell r="E83">
            <v>257.45</v>
          </cell>
        </row>
        <row r="84">
          <cell r="B84" t="str">
            <v>4</v>
          </cell>
          <cell r="C84">
            <v>22383.48</v>
          </cell>
          <cell r="E84">
            <v>446.78</v>
          </cell>
          <cell r="F84">
            <v>6979.5</v>
          </cell>
        </row>
        <row r="85">
          <cell r="B85" t="str">
            <v>131</v>
          </cell>
          <cell r="C85">
            <v>627.08000000000004</v>
          </cell>
          <cell r="E85">
            <v>282.44</v>
          </cell>
        </row>
        <row r="86">
          <cell r="B86" t="str">
            <v>123</v>
          </cell>
          <cell r="D86">
            <v>11029.68</v>
          </cell>
          <cell r="E86">
            <v>4372.6499999999996</v>
          </cell>
        </row>
        <row r="87">
          <cell r="B87" t="str">
            <v>60</v>
          </cell>
          <cell r="D87">
            <v>5915.66</v>
          </cell>
          <cell r="E87">
            <v>5629.77</v>
          </cell>
        </row>
      </sheetData>
      <sheetData sheetId="12">
        <row r="1">
          <cell r="B1" t="str">
            <v/>
          </cell>
          <cell r="C1" t="str">
            <v>Задолженность</v>
          </cell>
          <cell r="D1" t="str">
            <v>Переплата</v>
          </cell>
          <cell r="E1" t="str">
            <v>Начислено</v>
          </cell>
          <cell r="F1" t="str">
            <v>Оплачено</v>
          </cell>
        </row>
        <row r="2">
          <cell r="B2" t="str">
            <v>17</v>
          </cell>
          <cell r="D2">
            <v>39.75</v>
          </cell>
          <cell r="E2">
            <v>4988.79</v>
          </cell>
        </row>
        <row r="3">
          <cell r="B3" t="str">
            <v>18</v>
          </cell>
          <cell r="D3">
            <v>19.600000000000001</v>
          </cell>
          <cell r="E3">
            <v>630.77</v>
          </cell>
        </row>
        <row r="4">
          <cell r="B4" t="str">
            <v>16</v>
          </cell>
          <cell r="D4">
            <v>317.37</v>
          </cell>
        </row>
        <row r="5">
          <cell r="B5" t="str">
            <v>36</v>
          </cell>
          <cell r="C5">
            <v>6464.03</v>
          </cell>
          <cell r="E5">
            <v>11260.86</v>
          </cell>
          <cell r="F5">
            <v>8000</v>
          </cell>
        </row>
        <row r="6">
          <cell r="B6" t="str">
            <v>114</v>
          </cell>
          <cell r="E6">
            <v>1071.76</v>
          </cell>
        </row>
        <row r="7">
          <cell r="B7" t="str">
            <v>19</v>
          </cell>
          <cell r="C7">
            <v>7985.54</v>
          </cell>
          <cell r="E7">
            <v>9009.64</v>
          </cell>
        </row>
        <row r="8">
          <cell r="B8" t="str">
            <v>84</v>
          </cell>
          <cell r="D8">
            <v>702.78</v>
          </cell>
          <cell r="E8">
            <v>712.96</v>
          </cell>
          <cell r="F8">
            <v>1980</v>
          </cell>
        </row>
        <row r="9">
          <cell r="B9" t="str">
            <v>31</v>
          </cell>
          <cell r="C9">
            <v>2926.27</v>
          </cell>
          <cell r="E9">
            <v>8196.41</v>
          </cell>
          <cell r="F9">
            <v>10000</v>
          </cell>
        </row>
        <row r="10">
          <cell r="B10" t="str">
            <v>119</v>
          </cell>
          <cell r="D10">
            <v>765.7</v>
          </cell>
        </row>
        <row r="11">
          <cell r="B11" t="str">
            <v>38</v>
          </cell>
          <cell r="C11">
            <v>86.96</v>
          </cell>
          <cell r="E11">
            <v>5297.77</v>
          </cell>
          <cell r="F11">
            <v>10000</v>
          </cell>
        </row>
        <row r="12">
          <cell r="B12" t="str">
            <v>86</v>
          </cell>
          <cell r="D12">
            <v>1516.76</v>
          </cell>
          <cell r="E12">
            <v>55.34</v>
          </cell>
        </row>
        <row r="13">
          <cell r="B13" t="str">
            <v>96</v>
          </cell>
          <cell r="D13">
            <v>5046.4799999999996</v>
          </cell>
        </row>
        <row r="14">
          <cell r="B14" t="str">
            <v>57</v>
          </cell>
          <cell r="C14">
            <v>280.94</v>
          </cell>
          <cell r="E14">
            <v>2.15</v>
          </cell>
        </row>
        <row r="15">
          <cell r="B15" t="str">
            <v>112</v>
          </cell>
          <cell r="C15">
            <v>4057.37</v>
          </cell>
          <cell r="E15">
            <v>469.25</v>
          </cell>
          <cell r="F15">
            <v>4526.62</v>
          </cell>
        </row>
        <row r="16">
          <cell r="B16" t="str">
            <v>5</v>
          </cell>
          <cell r="C16">
            <v>4.59</v>
          </cell>
          <cell r="E16">
            <v>8351.6</v>
          </cell>
          <cell r="F16">
            <v>4400</v>
          </cell>
        </row>
        <row r="17">
          <cell r="B17" t="str">
            <v>98</v>
          </cell>
          <cell r="D17">
            <v>1700.08</v>
          </cell>
          <cell r="E17">
            <v>282.38</v>
          </cell>
        </row>
        <row r="18">
          <cell r="B18" t="str">
            <v>92</v>
          </cell>
          <cell r="D18">
            <v>276.29000000000002</v>
          </cell>
          <cell r="E18">
            <v>8528.94</v>
          </cell>
          <cell r="F18">
            <v>15000</v>
          </cell>
        </row>
        <row r="19">
          <cell r="B19" t="str">
            <v>49</v>
          </cell>
          <cell r="D19">
            <v>541.75</v>
          </cell>
        </row>
        <row r="20">
          <cell r="B20" t="str">
            <v>12</v>
          </cell>
          <cell r="D20">
            <v>6021.47</v>
          </cell>
          <cell r="E20">
            <v>383.39</v>
          </cell>
        </row>
        <row r="21">
          <cell r="B21" t="str">
            <v>11</v>
          </cell>
          <cell r="D21">
            <v>124.75</v>
          </cell>
          <cell r="E21">
            <v>242.32</v>
          </cell>
        </row>
        <row r="22">
          <cell r="B22" t="str">
            <v>10</v>
          </cell>
          <cell r="C22">
            <v>21.55</v>
          </cell>
          <cell r="E22">
            <v>2123.39</v>
          </cell>
          <cell r="F22">
            <v>1500</v>
          </cell>
        </row>
        <row r="23">
          <cell r="B23" t="str">
            <v>126</v>
          </cell>
          <cell r="D23">
            <v>2482.54</v>
          </cell>
          <cell r="E23">
            <v>81.56</v>
          </cell>
        </row>
        <row r="24">
          <cell r="B24" t="str">
            <v>44</v>
          </cell>
          <cell r="C24">
            <v>36.51</v>
          </cell>
          <cell r="E24">
            <v>83.1</v>
          </cell>
          <cell r="F24">
            <v>95.96</v>
          </cell>
        </row>
        <row r="25">
          <cell r="B25" t="str">
            <v>95</v>
          </cell>
          <cell r="D25">
            <v>912.54</v>
          </cell>
          <cell r="E25">
            <v>5896.43</v>
          </cell>
          <cell r="F25">
            <v>5000</v>
          </cell>
        </row>
        <row r="26">
          <cell r="B26" t="str">
            <v>34</v>
          </cell>
          <cell r="D26">
            <v>92.4</v>
          </cell>
          <cell r="E26">
            <v>39951.949999999997</v>
          </cell>
          <cell r="F26">
            <v>22600</v>
          </cell>
        </row>
        <row r="27">
          <cell r="B27" t="str">
            <v>135</v>
          </cell>
          <cell r="C27">
            <v>1353.13</v>
          </cell>
        </row>
        <row r="28">
          <cell r="B28" t="str">
            <v>130</v>
          </cell>
          <cell r="D28">
            <v>419.27</v>
          </cell>
          <cell r="E28">
            <v>1037.32</v>
          </cell>
          <cell r="F28">
            <v>2000</v>
          </cell>
        </row>
        <row r="29">
          <cell r="B29" t="str">
            <v>104</v>
          </cell>
          <cell r="D29">
            <v>5281.18</v>
          </cell>
        </row>
        <row r="30">
          <cell r="B30" t="str">
            <v>3</v>
          </cell>
          <cell r="C30">
            <v>3519.87</v>
          </cell>
          <cell r="E30">
            <v>1572.63</v>
          </cell>
        </row>
        <row r="31">
          <cell r="B31" t="str">
            <v>134</v>
          </cell>
          <cell r="C31">
            <v>317.83999999999997</v>
          </cell>
          <cell r="E31">
            <v>21.06</v>
          </cell>
        </row>
        <row r="32">
          <cell r="B32" t="str">
            <v>133</v>
          </cell>
          <cell r="C32">
            <v>9551.08</v>
          </cell>
          <cell r="E32">
            <v>10852.59</v>
          </cell>
          <cell r="F32">
            <v>12000</v>
          </cell>
        </row>
        <row r="33">
          <cell r="B33" t="str">
            <v>107</v>
          </cell>
          <cell r="C33">
            <v>1896.03</v>
          </cell>
          <cell r="E33">
            <v>865.97</v>
          </cell>
        </row>
        <row r="34">
          <cell r="B34" t="str">
            <v>21</v>
          </cell>
          <cell r="D34">
            <v>2341.7199999999998</v>
          </cell>
          <cell r="E34">
            <v>9.4600000000000009</v>
          </cell>
        </row>
        <row r="35">
          <cell r="B35" t="str">
            <v>75</v>
          </cell>
          <cell r="D35">
            <v>22776.23</v>
          </cell>
          <cell r="E35">
            <v>11693.65</v>
          </cell>
          <cell r="F35">
            <v>7300</v>
          </cell>
        </row>
        <row r="36">
          <cell r="B36" t="str">
            <v>82</v>
          </cell>
          <cell r="D36">
            <v>1843.56</v>
          </cell>
          <cell r="E36">
            <v>3225.33</v>
          </cell>
        </row>
        <row r="37">
          <cell r="B37" t="str">
            <v>132</v>
          </cell>
          <cell r="D37">
            <v>6402.89</v>
          </cell>
          <cell r="E37">
            <v>12687.55</v>
          </cell>
        </row>
        <row r="38">
          <cell r="B38" t="str">
            <v>74</v>
          </cell>
          <cell r="D38">
            <v>1549.02</v>
          </cell>
          <cell r="E38">
            <v>22306.18</v>
          </cell>
          <cell r="F38">
            <v>20000</v>
          </cell>
        </row>
        <row r="39">
          <cell r="B39" t="str">
            <v>51</v>
          </cell>
          <cell r="D39">
            <v>307.3</v>
          </cell>
          <cell r="E39">
            <v>353.94</v>
          </cell>
        </row>
        <row r="40">
          <cell r="B40" t="str">
            <v>2</v>
          </cell>
          <cell r="D40">
            <v>12376.42</v>
          </cell>
          <cell r="E40">
            <v>2085.02</v>
          </cell>
        </row>
        <row r="41">
          <cell r="B41" t="str">
            <v>67</v>
          </cell>
          <cell r="D41">
            <v>1045.5999999999999</v>
          </cell>
        </row>
        <row r="42">
          <cell r="B42" t="str">
            <v>61</v>
          </cell>
          <cell r="D42">
            <v>11880.39</v>
          </cell>
          <cell r="E42">
            <v>16199.31</v>
          </cell>
        </row>
        <row r="43">
          <cell r="B43" t="str">
            <v>47</v>
          </cell>
          <cell r="C43">
            <v>7577.27</v>
          </cell>
          <cell r="E43">
            <v>6549.03</v>
          </cell>
          <cell r="F43">
            <v>11293.73</v>
          </cell>
        </row>
        <row r="44">
          <cell r="B44" t="str">
            <v>39</v>
          </cell>
          <cell r="D44">
            <v>5.51</v>
          </cell>
          <cell r="E44">
            <v>149.52000000000001</v>
          </cell>
        </row>
        <row r="45">
          <cell r="B45" t="str">
            <v>35</v>
          </cell>
          <cell r="D45">
            <v>2334</v>
          </cell>
          <cell r="E45">
            <v>9467.89</v>
          </cell>
          <cell r="F45">
            <v>3500</v>
          </cell>
        </row>
        <row r="46">
          <cell r="B46" t="str">
            <v>81</v>
          </cell>
          <cell r="D46">
            <v>2272.52</v>
          </cell>
          <cell r="E46">
            <v>2259.42</v>
          </cell>
        </row>
        <row r="47">
          <cell r="B47" t="str">
            <v>127</v>
          </cell>
          <cell r="C47">
            <v>0.04</v>
          </cell>
        </row>
        <row r="48">
          <cell r="B48" t="str">
            <v>103</v>
          </cell>
          <cell r="D48">
            <v>10660.35</v>
          </cell>
          <cell r="E48">
            <v>12439.83</v>
          </cell>
          <cell r="F48">
            <v>10000</v>
          </cell>
        </row>
        <row r="49">
          <cell r="B49" t="str">
            <v>42</v>
          </cell>
          <cell r="C49">
            <v>1589.31</v>
          </cell>
          <cell r="E49">
            <v>1297.53</v>
          </cell>
          <cell r="F49">
            <v>1440.09</v>
          </cell>
        </row>
        <row r="50">
          <cell r="B50" t="str">
            <v>94</v>
          </cell>
          <cell r="C50">
            <v>1122.08</v>
          </cell>
          <cell r="E50">
            <v>1352.59</v>
          </cell>
        </row>
        <row r="51">
          <cell r="B51" t="str">
            <v>102</v>
          </cell>
          <cell r="D51">
            <v>529.04</v>
          </cell>
          <cell r="E51">
            <v>29850</v>
          </cell>
          <cell r="F51">
            <v>15840</v>
          </cell>
        </row>
        <row r="52">
          <cell r="B52" t="str">
            <v>87</v>
          </cell>
          <cell r="C52">
            <v>327.24</v>
          </cell>
        </row>
        <row r="53">
          <cell r="B53" t="str">
            <v>72</v>
          </cell>
          <cell r="E53">
            <v>10734.92</v>
          </cell>
          <cell r="F53">
            <v>5601.97</v>
          </cell>
        </row>
        <row r="54">
          <cell r="B54" t="str">
            <v>120</v>
          </cell>
          <cell r="D54">
            <v>9300.0400000000009</v>
          </cell>
          <cell r="E54">
            <v>275.10000000000002</v>
          </cell>
        </row>
        <row r="55">
          <cell r="B55" t="str">
            <v>119</v>
          </cell>
          <cell r="C55">
            <v>222.46</v>
          </cell>
        </row>
        <row r="56">
          <cell r="B56" t="str">
            <v>66</v>
          </cell>
          <cell r="E56">
            <v>10446.57</v>
          </cell>
          <cell r="F56">
            <v>6123.61</v>
          </cell>
        </row>
        <row r="57">
          <cell r="B57" t="str">
            <v>78</v>
          </cell>
          <cell r="D57">
            <v>1628.06</v>
          </cell>
        </row>
        <row r="58">
          <cell r="B58" t="str">
            <v>55</v>
          </cell>
          <cell r="D58">
            <v>2028.18</v>
          </cell>
          <cell r="F58">
            <v>2200</v>
          </cell>
        </row>
        <row r="59">
          <cell r="B59" t="str">
            <v>79</v>
          </cell>
          <cell r="D59">
            <v>4070.28</v>
          </cell>
          <cell r="E59">
            <v>1074.3399999999999</v>
          </cell>
        </row>
        <row r="60">
          <cell r="B60" t="str">
            <v>32</v>
          </cell>
          <cell r="C60">
            <v>4579.87</v>
          </cell>
          <cell r="E60">
            <v>10152.51</v>
          </cell>
        </row>
        <row r="61">
          <cell r="B61" t="str">
            <v>64</v>
          </cell>
          <cell r="C61">
            <v>1651.36</v>
          </cell>
          <cell r="E61">
            <v>4252.25</v>
          </cell>
          <cell r="F61">
            <v>4018</v>
          </cell>
        </row>
        <row r="62">
          <cell r="B62" t="str">
            <v>97</v>
          </cell>
          <cell r="D62">
            <v>29892.29</v>
          </cell>
        </row>
        <row r="63">
          <cell r="B63" t="str">
            <v>20</v>
          </cell>
          <cell r="C63">
            <v>4310.22</v>
          </cell>
          <cell r="E63">
            <v>55.21</v>
          </cell>
        </row>
        <row r="64">
          <cell r="B64" t="str">
            <v>88</v>
          </cell>
          <cell r="C64">
            <v>271.79000000000002</v>
          </cell>
          <cell r="E64">
            <v>7332</v>
          </cell>
          <cell r="F64">
            <v>4088</v>
          </cell>
        </row>
        <row r="65">
          <cell r="B65" t="str">
            <v>43</v>
          </cell>
          <cell r="E65">
            <v>4877.96</v>
          </cell>
          <cell r="F65">
            <v>2298.0500000000002</v>
          </cell>
        </row>
        <row r="66">
          <cell r="B66" t="str">
            <v>40</v>
          </cell>
          <cell r="D66">
            <v>172.55</v>
          </cell>
          <cell r="E66">
            <v>14765.99</v>
          </cell>
          <cell r="F66">
            <v>7700</v>
          </cell>
        </row>
        <row r="67">
          <cell r="B67" t="str">
            <v>73</v>
          </cell>
          <cell r="C67">
            <v>3723.08</v>
          </cell>
          <cell r="E67">
            <v>275.99</v>
          </cell>
          <cell r="F67">
            <v>3873</v>
          </cell>
        </row>
        <row r="68">
          <cell r="B68" t="str">
            <v>91</v>
          </cell>
          <cell r="C68">
            <v>631.29999999999995</v>
          </cell>
        </row>
        <row r="69">
          <cell r="B69" t="str">
            <v>80</v>
          </cell>
          <cell r="C69">
            <v>18332.14</v>
          </cell>
          <cell r="E69">
            <v>229.94</v>
          </cell>
        </row>
        <row r="70">
          <cell r="B70" t="str">
            <v>109</v>
          </cell>
          <cell r="D70">
            <v>1868.08</v>
          </cell>
          <cell r="E70">
            <v>4476.43</v>
          </cell>
          <cell r="F70">
            <v>3000</v>
          </cell>
        </row>
        <row r="71">
          <cell r="B71" t="str">
            <v>121</v>
          </cell>
          <cell r="C71">
            <v>1351.92</v>
          </cell>
          <cell r="E71">
            <v>5665.59</v>
          </cell>
          <cell r="F71">
            <v>9900</v>
          </cell>
        </row>
        <row r="72">
          <cell r="B72" t="str">
            <v>99</v>
          </cell>
          <cell r="D72">
            <v>641.45000000000005</v>
          </cell>
        </row>
        <row r="73">
          <cell r="B73" t="str">
            <v>37</v>
          </cell>
          <cell r="D73">
            <v>1507.41</v>
          </cell>
          <cell r="E73">
            <v>5163.41</v>
          </cell>
        </row>
        <row r="74">
          <cell r="B74" t="str">
            <v>28</v>
          </cell>
          <cell r="D74">
            <v>18672.88</v>
          </cell>
          <cell r="E74">
            <v>1247.5999999999999</v>
          </cell>
        </row>
        <row r="75">
          <cell r="B75" t="str">
            <v>251</v>
          </cell>
          <cell r="C75">
            <v>2788.05</v>
          </cell>
          <cell r="E75">
            <v>10566.14</v>
          </cell>
          <cell r="F75">
            <v>5000</v>
          </cell>
        </row>
        <row r="76">
          <cell r="B76" t="str">
            <v>252</v>
          </cell>
          <cell r="D76">
            <v>4802.66</v>
          </cell>
          <cell r="E76">
            <v>0.24</v>
          </cell>
        </row>
        <row r="77">
          <cell r="B77" t="str">
            <v>46</v>
          </cell>
          <cell r="C77">
            <v>11721.19</v>
          </cell>
          <cell r="E77">
            <v>20804.91</v>
          </cell>
        </row>
        <row r="78">
          <cell r="B78" t="str">
            <v>15</v>
          </cell>
          <cell r="C78">
            <v>1414.1</v>
          </cell>
          <cell r="E78">
            <v>6.47</v>
          </cell>
        </row>
        <row r="79">
          <cell r="B79" t="str">
            <v>7</v>
          </cell>
          <cell r="C79">
            <v>3360.02</v>
          </cell>
          <cell r="E79">
            <v>3348.25</v>
          </cell>
          <cell r="F79">
            <v>6446</v>
          </cell>
        </row>
        <row r="80">
          <cell r="B80" t="str">
            <v>53</v>
          </cell>
          <cell r="D80">
            <v>15433.87</v>
          </cell>
          <cell r="E80">
            <v>16277.76</v>
          </cell>
          <cell r="F80">
            <v>10000</v>
          </cell>
        </row>
        <row r="81">
          <cell r="B81" t="str">
            <v>101</v>
          </cell>
          <cell r="E81">
            <v>1355.41</v>
          </cell>
          <cell r="F81">
            <v>830.19</v>
          </cell>
        </row>
        <row r="82">
          <cell r="B82" t="str">
            <v>111</v>
          </cell>
          <cell r="C82">
            <v>61.47</v>
          </cell>
          <cell r="E82">
            <v>222.46</v>
          </cell>
        </row>
        <row r="83">
          <cell r="B83" t="str">
            <v>56</v>
          </cell>
          <cell r="D83">
            <v>11954.85</v>
          </cell>
          <cell r="E83">
            <v>32.53</v>
          </cell>
        </row>
        <row r="84">
          <cell r="B84" t="str">
            <v>27</v>
          </cell>
          <cell r="C84">
            <v>1953.65</v>
          </cell>
        </row>
        <row r="85">
          <cell r="B85" t="str">
            <v>4</v>
          </cell>
          <cell r="C85">
            <v>15850.76</v>
          </cell>
          <cell r="E85">
            <v>13310.62</v>
          </cell>
        </row>
        <row r="86">
          <cell r="B86" t="str">
            <v>131</v>
          </cell>
          <cell r="C86">
            <v>909.52</v>
          </cell>
        </row>
        <row r="87">
          <cell r="B87" t="str">
            <v>123</v>
          </cell>
          <cell r="D87">
            <v>6657.03</v>
          </cell>
          <cell r="E87">
            <v>3329.73</v>
          </cell>
        </row>
        <row r="88">
          <cell r="B88" t="str">
            <v>60</v>
          </cell>
          <cell r="D88">
            <v>285.89</v>
          </cell>
          <cell r="E88">
            <v>11436.69</v>
          </cell>
          <cell r="F88">
            <v>15000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3" displayName="Таблица3" ref="B3:AC140" headerRowCount="0" totalsRowCount="1" headerRowDxfId="85" dataDxfId="84" headerRowCellStyle="Финансовый" dataCellStyle="Финансовый">
  <tableColumns count="28">
    <tableColumn id="1" name="Столбец1" totalsRowLabel="ИТОГО" headerRowDxfId="82" dataDxfId="81" totalsRowDxfId="83"/>
    <tableColumn id="2" name="Столбец2" totalsRowFunction="custom" headerRowDxfId="79" dataDxfId="78" totalsRowDxfId="80" headerRowCellStyle="Финансовый" dataCellStyle="Финансовый">
      <calculatedColumnFormula>IFERROR(VLOOKUP($B3,[1]январь!$B:$F,2, ),0)</calculatedColumnFormula>
      <totalsRowFormula>SUM(Таблица3[Столбец2])</totalsRowFormula>
    </tableColumn>
    <tableColumn id="3" name="Столбец3" totalsRowFunction="custom" headerRowDxfId="76" dataDxfId="75" totalsRowDxfId="77" headerRowCellStyle="Финансовый" dataCellStyle="Финансовый">
      <calculatedColumnFormula>IFERROR(VLOOKUP($B3,[1]январь!$B:$F,3, ),0)</calculatedColumnFormula>
      <totalsRowFormula>SUM(Таблица3[Столбец3])</totalsRowFormula>
    </tableColumn>
    <tableColumn id="4" name="Столбец4" totalsRowFunction="custom" headerRowDxfId="73" dataDxfId="72" totalsRowDxfId="74" headerRowCellStyle="Финансовый" dataCellStyle="Финансовый">
      <calculatedColumnFormula>IFERROR(VLOOKUP($B3,[1]январь!$B:$F,4, ),0)</calculatedColumnFormula>
      <totalsRowFormula>SUM(Таблица3[Столбец4])</totalsRowFormula>
    </tableColumn>
    <tableColumn id="5" name="Столбец5" totalsRowFunction="custom" headerRowDxfId="70" dataDxfId="69" totalsRowDxfId="71" headerRowCellStyle="Финансовый" dataCellStyle="Финансовый">
      <calculatedColumnFormula>IFERROR(VLOOKUP($B3,[1]январь!$B:$F,5, ),0)</calculatedColumnFormula>
      <totalsRowFormula>SUM(Таблица3[Столбец5])</totalsRowFormula>
    </tableColumn>
    <tableColumn id="6" name="Столбец6" totalsRowFunction="custom" headerRowDxfId="67" dataDxfId="66" totalsRowDxfId="68" headerRowCellStyle="Финансовый" dataCellStyle="Финансовый">
      <calculatedColumnFormula>IFERROR(VLOOKUP($B3,[1]февраль!$B:$F,4, ),0)</calculatedColumnFormula>
      <totalsRowFormula>SUM(Таблица3[Столбец6])</totalsRowFormula>
    </tableColumn>
    <tableColumn id="7" name="Столбец7" totalsRowFunction="custom" headerRowDxfId="64" dataDxfId="63" totalsRowDxfId="65" headerRowCellStyle="Финансовый" dataCellStyle="Финансовый">
      <calculatedColumnFormula>IFERROR(VLOOKUP($B3,[1]февраль!$B:$F,5, ),0)</calculatedColumnFormula>
      <totalsRowFormula>SUM(Таблица3[Столбец7])</totalsRowFormula>
    </tableColumn>
    <tableColumn id="8" name="Столбец8" totalsRowFunction="custom" headerRowDxfId="61" dataDxfId="60" totalsRowDxfId="62" headerRowCellStyle="Финансовый" dataCellStyle="Финансовый">
      <calculatedColumnFormula>IFERROR(VLOOKUP($B3,[1]март!$B:$F,4, ),0)</calculatedColumnFormula>
      <totalsRowFormula>SUM(Таблица3[Столбец8])</totalsRowFormula>
    </tableColumn>
    <tableColumn id="9" name="Столбец9" totalsRowFunction="custom" headerRowDxfId="58" dataDxfId="57" totalsRowDxfId="59" headerRowCellStyle="Финансовый" dataCellStyle="Финансовый">
      <calculatedColumnFormula>IFERROR(VLOOKUP($B3,[1]март!$B:$F,5, ),0)</calculatedColumnFormula>
      <totalsRowFormula>SUM(Таблица3[Столбец9])</totalsRowFormula>
    </tableColumn>
    <tableColumn id="10" name="Столбец10" totalsRowFunction="custom" headerRowDxfId="55" dataDxfId="54" totalsRowDxfId="56" headerRowCellStyle="Финансовый" dataCellStyle="Финансовый">
      <calculatedColumnFormula>IFERROR(VLOOKUP($B3,[1]апрель!$B:$F,4, ),0)</calculatedColumnFormula>
      <totalsRowFormula>SUM(Таблица3[Столбец10])</totalsRowFormula>
    </tableColumn>
    <tableColumn id="11" name="Столбец11" totalsRowFunction="custom" headerRowDxfId="52" dataDxfId="51" totalsRowDxfId="53" headerRowCellStyle="Финансовый" dataCellStyle="Финансовый">
      <calculatedColumnFormula>IFERROR(VLOOKUP($B3,[1]апрель!$B:$F,5, ),0)</calculatedColumnFormula>
      <totalsRowFormula>SUM(Таблица3[Столбец11])</totalsRowFormula>
    </tableColumn>
    <tableColumn id="12" name="Столбец12" totalsRowFunction="custom" headerRowDxfId="49" dataDxfId="48" totalsRowDxfId="50" headerRowCellStyle="Финансовый" dataCellStyle="Финансовый">
      <calculatedColumnFormula>IFERROR(VLOOKUP($B3,[1]май!$B:$F,4, ),0)</calculatedColumnFormula>
      <totalsRowFormula>SUM(Таблица3[Столбец12])</totalsRowFormula>
    </tableColumn>
    <tableColumn id="13" name="Столбец13" totalsRowFunction="custom" headerRowDxfId="46" dataDxfId="45" totalsRowDxfId="47" headerRowCellStyle="Финансовый" dataCellStyle="Финансовый">
      <calculatedColumnFormula>IFERROR(VLOOKUP($B3,[1]май!$B:$F,5, ),0)</calculatedColumnFormula>
      <totalsRowFormula>SUM(Таблица3[Столбец13])</totalsRowFormula>
    </tableColumn>
    <tableColumn id="14" name="Столбец14" totalsRowFunction="custom" headerRowDxfId="43" dataDxfId="42" totalsRowDxfId="44" headerRowCellStyle="Финансовый" dataCellStyle="Финансовый">
      <calculatedColumnFormula>IFERROR(VLOOKUP($B3,[1]июнь!$B:$F,4, ),0)</calculatedColumnFormula>
      <totalsRowFormula>SUM(Таблица3[Столбец14])</totalsRowFormula>
    </tableColumn>
    <tableColumn id="15" name="Столбец15" totalsRowFunction="custom" headerRowDxfId="40" dataDxfId="39" totalsRowDxfId="41" headerRowCellStyle="Финансовый" dataCellStyle="Финансовый">
      <calculatedColumnFormula>IFERROR(VLOOKUP($B3,[1]июнь!$B:$F,5, ),0)</calculatedColumnFormula>
      <totalsRowFormula>SUM(Таблица3[Столбец15])</totalsRowFormula>
    </tableColumn>
    <tableColumn id="16" name="Столбец16" totalsRowFunction="custom" headerRowDxfId="37" dataDxfId="36" totalsRowDxfId="38" headerRowCellStyle="Финансовый" dataCellStyle="Финансовый">
      <calculatedColumnFormula>IFERROR(VLOOKUP($B3,[1]июль!$B:$F,4, ),0)</calculatedColumnFormula>
      <totalsRowFormula>SUM(Таблица3[Столбец16])</totalsRowFormula>
    </tableColumn>
    <tableColumn id="17" name="Столбец17" totalsRowFunction="custom" headerRowDxfId="34" dataDxfId="33" totalsRowDxfId="35" headerRowCellStyle="Финансовый" dataCellStyle="Финансовый">
      <calculatedColumnFormula>IFERROR(VLOOKUP($B3,[1]июль!$B:$F,5, ),0)</calculatedColumnFormula>
      <totalsRowFormula>SUM(Таблица3[Столбец17])</totalsRowFormula>
    </tableColumn>
    <tableColumn id="18" name="Столбец18" totalsRowFunction="custom" headerRowDxfId="31" dataDxfId="30" totalsRowDxfId="32" headerRowCellStyle="Финансовый" dataCellStyle="Финансовый">
      <calculatedColumnFormula>IFERROR(VLOOKUP($B3,[1]август!$B:$F,4, ),0)</calculatedColumnFormula>
      <totalsRowFormula>SUM(Таблица3[Столбец18])</totalsRowFormula>
    </tableColumn>
    <tableColumn id="19" name="Столбец19" totalsRowFunction="custom" headerRowDxfId="28" dataDxfId="27" totalsRowDxfId="29" headerRowCellStyle="Финансовый" dataCellStyle="Финансовый">
      <calculatedColumnFormula>IFERROR(VLOOKUP($B3,[1]август!$B:$F,5, ),0)</calculatedColumnFormula>
      <totalsRowFormula>SUM(Таблица3[Столбец19])</totalsRowFormula>
    </tableColumn>
    <tableColumn id="20" name="Столбец20" totalsRowFunction="custom" headerRowDxfId="25" dataDxfId="24" totalsRowDxfId="26" headerRowCellStyle="Финансовый" dataCellStyle="Финансовый">
      <calculatedColumnFormula>IFERROR(VLOOKUP($B3,[1]сентябрь!$B:$F,4, ),0)</calculatedColumnFormula>
      <totalsRowFormula>SUM(Таблица3[Столбец20])</totalsRowFormula>
    </tableColumn>
    <tableColumn id="21" name="Столбец21" totalsRowFunction="custom" headerRowDxfId="22" dataDxfId="21" totalsRowDxfId="23" headerRowCellStyle="Финансовый" dataCellStyle="Финансовый">
      <calculatedColumnFormula>IFERROR(VLOOKUP($B3,[1]сентябрь!$B:$F,5, ),0)</calculatedColumnFormula>
      <totalsRowFormula>SUM(Таблица3[Столбец21])</totalsRowFormula>
    </tableColumn>
    <tableColumn id="22" name="Столбец22" totalsRowFunction="custom" headerRowDxfId="19" dataDxfId="18" totalsRowDxfId="20" headerRowCellStyle="Финансовый" dataCellStyle="Финансовый">
      <calculatedColumnFormula>IFERROR(VLOOKUP($B3,[1]октябрь!$B:$F,4, ),0)</calculatedColumnFormula>
      <totalsRowFormula>SUM(Таблица3[Столбец22])</totalsRowFormula>
    </tableColumn>
    <tableColumn id="23" name="Столбец23" totalsRowFunction="custom" headerRowDxfId="16" dataDxfId="15" totalsRowDxfId="17" headerRowCellStyle="Финансовый" dataCellStyle="Финансовый">
      <calculatedColumnFormula>IFERROR(VLOOKUP($B3,[1]октябрь!$B:$F,5, ),0)</calculatedColumnFormula>
      <totalsRowFormula>SUM(Таблица3[Столбец23])</totalsRowFormula>
    </tableColumn>
    <tableColumn id="24" name="Столбец24" totalsRowFunction="custom" headerRowDxfId="13" dataDxfId="12" totalsRowDxfId="14" headerRowCellStyle="Финансовый" dataCellStyle="Финансовый">
      <calculatedColumnFormula>IFERROR(VLOOKUP($B3,[1]ноябрь!$B:$F,4, ),0)</calculatedColumnFormula>
      <totalsRowFormula>SUM(Таблица3[Столбец24])</totalsRowFormula>
    </tableColumn>
    <tableColumn id="25" name="Столбец25" totalsRowFunction="custom" headerRowDxfId="10" dataDxfId="9" totalsRowDxfId="11" headerRowCellStyle="Финансовый" dataCellStyle="Финансовый">
      <calculatedColumnFormula>IFERROR(VLOOKUP($B3,[1]ноябрь!$B:$F,5, ),0)</calculatedColumnFormula>
      <totalsRowFormula>SUM(Таблица3[Столбец25])</totalsRowFormula>
    </tableColumn>
    <tableColumn id="26" name="Столбец26" totalsRowFunction="custom" headerRowDxfId="7" dataDxfId="6" totalsRowDxfId="8" headerRowCellStyle="Финансовый" dataCellStyle="Финансовый">
      <calculatedColumnFormula>IFERROR(VLOOKUP($B3,[1]декабрь!$B:$F,4, ),0)</calculatedColumnFormula>
      <totalsRowFormula>SUM(Таблица3[Столбец26])</totalsRowFormula>
    </tableColumn>
    <tableColumn id="27" name="Столбец27" totalsRowFunction="custom" headerRowDxfId="4" dataDxfId="3" totalsRowDxfId="5" headerRowCellStyle="Финансовый" dataCellStyle="Финансовый">
      <calculatedColumnFormula>IFERROR(VLOOKUP($B3,[1]декабрь!$B:$F,5, ),0)</calculatedColumnFormula>
      <totalsRowFormula>SUM(Таблица3[Столбец27])</totalsRowFormula>
    </tableColumn>
    <tableColumn id="28" name="Столбец28" totalsRowFunction="custom" headerRowDxfId="1" dataDxfId="0" totalsRowDxfId="2">
      <calculatedColumnFormula>IFERROR(D3,0)-IFERROR(C3,0)+IFERROR(F3,0)+IFERROR(H3,0)+IFERROR(J3,0)+IFERROR(L3,0)+IFERROR(N3,0)+IFERROR(P3,0)+IFERROR(R3,0)+IFERROR(T3,0)+IFERROR(V3,0)+IFERROR(X3,0)+IFERROR(Z3,0)+IFERROR(AB3,0)-IFERROR(AA3,0)-IFERROR(Y3,0)-IFERROR(W3,0)-IFERROR(U3,0)-IFERROR(S3,0)-IFERROR(Q3,0)-IFERROR(O3,0)-IFERROR(M3,0)-IFERROR(K3,0)-IFERROR(I3,0)-IFERROR(G3,0)-IFERROR(E3,0)</calculatedColumnFormula>
      <totalsRowFormula>SUM(Таблица3[Столбец28])</totalsRow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C140"/>
  <sheetViews>
    <sheetView tabSelected="1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AB85" sqref="AB85"/>
    </sheetView>
  </sheetViews>
  <sheetFormatPr defaultRowHeight="15" x14ac:dyDescent="0.25"/>
  <cols>
    <col min="2" max="2" width="12.42578125" style="16" hidden="1" customWidth="1"/>
    <col min="3" max="3" width="14" style="17" bestFit="1" customWidth="1"/>
    <col min="4" max="10" width="12.7109375" style="17" customWidth="1"/>
    <col min="11" max="16" width="13.7109375" style="17" customWidth="1"/>
    <col min="17" max="18" width="13.7109375" style="11" customWidth="1"/>
    <col min="19" max="28" width="13.7109375" style="17" customWidth="1"/>
    <col min="29" max="29" width="12.85546875" style="12" customWidth="1"/>
  </cols>
  <sheetData>
    <row r="1" spans="1:29" s="5" customFormat="1" ht="45" customHeight="1" x14ac:dyDescent="0.25">
      <c r="A1" s="1" t="s">
        <v>0</v>
      </c>
      <c r="B1" s="1" t="s">
        <v>1</v>
      </c>
      <c r="C1" s="2" t="s">
        <v>2</v>
      </c>
      <c r="D1" s="2"/>
      <c r="E1" s="2" t="s">
        <v>3</v>
      </c>
      <c r="F1" s="2"/>
      <c r="G1" s="2" t="s">
        <v>4</v>
      </c>
      <c r="H1" s="2"/>
      <c r="I1" s="2" t="s">
        <v>5</v>
      </c>
      <c r="J1" s="2"/>
      <c r="K1" s="2" t="s">
        <v>6</v>
      </c>
      <c r="L1" s="2"/>
      <c r="M1" s="2" t="s">
        <v>7</v>
      </c>
      <c r="N1" s="2"/>
      <c r="O1" s="2" t="s">
        <v>8</v>
      </c>
      <c r="P1" s="2"/>
      <c r="Q1" s="3" t="s">
        <v>9</v>
      </c>
      <c r="R1" s="3"/>
      <c r="S1" s="2" t="s">
        <v>10</v>
      </c>
      <c r="T1" s="2"/>
      <c r="U1" s="2" t="s">
        <v>11</v>
      </c>
      <c r="V1" s="2"/>
      <c r="W1" s="2" t="s">
        <v>12</v>
      </c>
      <c r="X1" s="2"/>
      <c r="Y1" s="2" t="s">
        <v>13</v>
      </c>
      <c r="Z1" s="2"/>
      <c r="AA1" s="2" t="s">
        <v>14</v>
      </c>
      <c r="AB1" s="2"/>
      <c r="AC1" s="4" t="s">
        <v>15</v>
      </c>
    </row>
    <row r="2" spans="1:29" s="5" customFormat="1" ht="30" customHeight="1" x14ac:dyDescent="0.25">
      <c r="A2" s="6"/>
      <c r="B2" s="6"/>
      <c r="C2" s="7" t="s">
        <v>16</v>
      </c>
      <c r="D2" s="7" t="s">
        <v>17</v>
      </c>
      <c r="E2" s="7" t="s">
        <v>18</v>
      </c>
      <c r="F2" s="7" t="s">
        <v>19</v>
      </c>
      <c r="G2" s="7" t="s">
        <v>18</v>
      </c>
      <c r="H2" s="7" t="s">
        <v>19</v>
      </c>
      <c r="I2" s="7" t="s">
        <v>18</v>
      </c>
      <c r="J2" s="7" t="s">
        <v>19</v>
      </c>
      <c r="K2" s="7" t="s">
        <v>18</v>
      </c>
      <c r="L2" s="7" t="s">
        <v>19</v>
      </c>
      <c r="M2" s="7" t="s">
        <v>18</v>
      </c>
      <c r="N2" s="7" t="s">
        <v>19</v>
      </c>
      <c r="O2" s="7" t="s">
        <v>18</v>
      </c>
      <c r="P2" s="7" t="s">
        <v>19</v>
      </c>
      <c r="Q2" s="8" t="s">
        <v>18</v>
      </c>
      <c r="R2" s="8" t="s">
        <v>19</v>
      </c>
      <c r="S2" s="7" t="s">
        <v>18</v>
      </c>
      <c r="T2" s="7" t="s">
        <v>19</v>
      </c>
      <c r="U2" s="7" t="s">
        <v>18</v>
      </c>
      <c r="V2" s="7" t="s">
        <v>19</v>
      </c>
      <c r="W2" s="7" t="s">
        <v>18</v>
      </c>
      <c r="X2" s="7" t="s">
        <v>19</v>
      </c>
      <c r="Y2" s="7" t="s">
        <v>18</v>
      </c>
      <c r="Z2" s="7" t="s">
        <v>19</v>
      </c>
      <c r="AA2" s="7" t="s">
        <v>18</v>
      </c>
      <c r="AB2" s="7" t="s">
        <v>19</v>
      </c>
      <c r="AC2" s="4"/>
    </row>
    <row r="3" spans="1:29" x14ac:dyDescent="0.25">
      <c r="A3" s="9" t="s">
        <v>20</v>
      </c>
      <c r="B3" s="10" t="s">
        <v>20</v>
      </c>
      <c r="C3" s="11">
        <f>IFERROR(VLOOKUP($B3,[1]январь!$B:$F,2, ),0)</f>
        <v>0</v>
      </c>
      <c r="D3" s="11">
        <f>IFERROR(VLOOKUP($B3,[1]январь!$B:$F,3, ),0)</f>
        <v>0</v>
      </c>
      <c r="E3" s="11">
        <f>IFERROR(VLOOKUP($B3,[1]январь!$B:$F,4, ),0)</f>
        <v>0</v>
      </c>
      <c r="F3" s="11">
        <f>IFERROR(VLOOKUP($B3,[1]январь!$B:$F,5, ),0)</f>
        <v>0</v>
      </c>
      <c r="G3" s="11">
        <f>IFERROR(VLOOKUP($B3,[1]февраль!$B:$F,4, ),0)</f>
        <v>0</v>
      </c>
      <c r="H3" s="11">
        <f>IFERROR(VLOOKUP($B3,[1]февраль!$B:$F,5, ),0)</f>
        <v>0</v>
      </c>
      <c r="I3" s="11">
        <f>IFERROR(VLOOKUP($B3,[1]март!$B:$F,4, ),0)</f>
        <v>0</v>
      </c>
      <c r="J3" s="11">
        <f>IFERROR(VLOOKUP($B3,[1]март!$B:$F,5, ),0)</f>
        <v>0</v>
      </c>
      <c r="K3" s="11">
        <f>IFERROR(VLOOKUP($B3,[1]апрель!$B:$F,4, ),0)</f>
        <v>0</v>
      </c>
      <c r="L3" s="11">
        <f>IFERROR(VLOOKUP($B3,[1]апрель!$B:$F,5, ),0)</f>
        <v>0</v>
      </c>
      <c r="M3" s="11">
        <f>IFERROR(VLOOKUP($B3,[1]май!$B:$F,4, ),0)</f>
        <v>0</v>
      </c>
      <c r="N3" s="11">
        <f>IFERROR(VLOOKUP($B3,[1]май!$B:$F,5, ),0)</f>
        <v>0</v>
      </c>
      <c r="O3" s="11">
        <f>IFERROR(VLOOKUP($B3,[1]июнь!$B:$F,4, ),0)</f>
        <v>0</v>
      </c>
      <c r="P3" s="11">
        <f>IFERROR(VLOOKUP($B3,[1]июнь!$B:$F,5, ),0)</f>
        <v>0</v>
      </c>
      <c r="Q3" s="11">
        <f>IFERROR(VLOOKUP($B3,[1]июль!$B:$F,4, ),0)</f>
        <v>0</v>
      </c>
      <c r="R3" s="11">
        <f>IFERROR(VLOOKUP($B3,[1]июль!$B:$F,5, ),0)</f>
        <v>0</v>
      </c>
      <c r="S3" s="11">
        <f>IFERROR(VLOOKUP($B3,[1]август!$B:$F,4, ),0)</f>
        <v>0</v>
      </c>
      <c r="T3" s="11">
        <f>IFERROR(VLOOKUP($B3,[1]август!$B:$F,5, ),0)</f>
        <v>0</v>
      </c>
      <c r="U3" s="11">
        <f>IFERROR(VLOOKUP($B3,[1]сентябрь!$B:$F,4, ),0)</f>
        <v>0</v>
      </c>
      <c r="V3" s="11">
        <f>IFERROR(VLOOKUP($B3,[1]сентябрь!$B:$F,5, ),0)</f>
        <v>0</v>
      </c>
      <c r="W3" s="11">
        <f>IFERROR(VLOOKUP($B3,[1]октябрь!$B:$F,4, ),0)</f>
        <v>0</v>
      </c>
      <c r="X3" s="11">
        <f>IFERROR(VLOOKUP($B3,[1]октябрь!$B:$F,5, ),0)</f>
        <v>0</v>
      </c>
      <c r="Y3" s="11">
        <f>IFERROR(VLOOKUP($B3,[1]ноябрь!$B:$F,4, ),0)</f>
        <v>0</v>
      </c>
      <c r="Z3" s="11">
        <f>IFERROR(VLOOKUP($B3,[1]ноябрь!$B:$F,5, ),0)</f>
        <v>0</v>
      </c>
      <c r="AA3" s="11">
        <f>IFERROR(VLOOKUP($B3,[1]декабрь!$B:$F,4, ),0)</f>
        <v>0</v>
      </c>
      <c r="AB3" s="11">
        <f>IFERROR(VLOOKUP($B3,[1]декабрь!$B:$F,5, ),0)</f>
        <v>0</v>
      </c>
      <c r="AC3" s="12">
        <f>IFERROR(D3,0)-IFERROR(C3,0)+IFERROR(F3,0)+IFERROR(H3,0)+IFERROR(J3,0)+IFERROR(L3,0)+IFERROR(N3,0)+IFERROR(P3,0)+IFERROR(R3,0)+IFERROR(T3,0)+IFERROR(V3,0)+IFERROR(X3,0)+IFERROR(Z3,0)+IFERROR(AB3,0)-IFERROR(AA3,0)-IFERROR(Y3,0)-IFERROR(W3,0)-IFERROR(U3,0)-IFERROR(S3,0)-IFERROR(Q3,0)-IFERROR(O3,0)-IFERROR(M3,0)-IFERROR(K3,0)-IFERROR(I3,0)-IFERROR(G3,0)-IFERROR(E3,0)</f>
        <v>0</v>
      </c>
    </row>
    <row r="4" spans="1:29" x14ac:dyDescent="0.25">
      <c r="A4" s="13" t="s">
        <v>21</v>
      </c>
      <c r="B4" s="10" t="s">
        <v>21</v>
      </c>
      <c r="C4" s="11">
        <f>IFERROR(VLOOKUP($B4,[1]январь!$B:$F,2, ),0)</f>
        <v>736.16</v>
      </c>
      <c r="D4" s="11">
        <f>IFERROR(VLOOKUP($B4,[1]январь!$B:$F,3, ),0)</f>
        <v>0</v>
      </c>
      <c r="E4" s="11">
        <f>IFERROR(VLOOKUP($B4,[1]январь!$B:$F,4, ),0)</f>
        <v>1601.99</v>
      </c>
      <c r="F4" s="11">
        <f>IFERROR(VLOOKUP($B4,[1]январь!$B:$F,5, ),0)</f>
        <v>0</v>
      </c>
      <c r="G4" s="11">
        <f>IFERROR(VLOOKUP($B4,[1]февраль!$B:$F,4, ),0)</f>
        <v>1447.2</v>
      </c>
      <c r="H4" s="11">
        <f>IFERROR(VLOOKUP($B4,[1]февраль!$B:$F,5, ),0)</f>
        <v>0</v>
      </c>
      <c r="I4" s="11">
        <f>IFERROR(VLOOKUP($B4,[1]март!$B:$F,4, ),0)</f>
        <v>993.51</v>
      </c>
      <c r="J4" s="11">
        <f>IFERROR(VLOOKUP($B4,[1]март!$B:$F,5, ),0)</f>
        <v>0</v>
      </c>
      <c r="K4" s="11">
        <f>IFERROR(VLOOKUP($B4,[1]апрель!$B:$F,4, ),0)</f>
        <v>651.57000000000005</v>
      </c>
      <c r="L4" s="11">
        <f>IFERROR(VLOOKUP($B4,[1]апрель!$B:$F,5, ),0)</f>
        <v>0</v>
      </c>
      <c r="M4" s="11">
        <f>IFERROR(VLOOKUP($B4,[1]май!$B:$F,4, ),0)</f>
        <v>849.13</v>
      </c>
      <c r="N4" s="11">
        <f>IFERROR(VLOOKUP($B4,[1]май!$B:$F,5, ),0)</f>
        <v>5445</v>
      </c>
      <c r="O4" s="11">
        <f>IFERROR(VLOOKUP($B4,[1]июнь!$B:$F,4, ),0)</f>
        <v>939.11</v>
      </c>
      <c r="P4" s="11">
        <f>IFERROR(VLOOKUP($B4,[1]июнь!$B:$F,5, ),0)</f>
        <v>0</v>
      </c>
      <c r="Q4" s="11">
        <f>IFERROR(VLOOKUP($B4,[1]июль!$B:$F,4, ),0)</f>
        <v>1334.44</v>
      </c>
      <c r="R4" s="11">
        <f>IFERROR(VLOOKUP($B4,[1]июль!$B:$F,5, ),0)</f>
        <v>0</v>
      </c>
      <c r="S4" s="11">
        <f>IFERROR(VLOOKUP($B4,[1]август!$B:$F,4, ),0)</f>
        <v>1230.3</v>
      </c>
      <c r="T4" s="11">
        <f>IFERROR(VLOOKUP($B4,[1]август!$B:$F,5, ),0)</f>
        <v>0</v>
      </c>
      <c r="U4" s="11">
        <f>IFERROR(VLOOKUP($B4,[1]сентябрь!$B:$F,4, ),0)</f>
        <v>1113.54</v>
      </c>
      <c r="V4" s="11">
        <f>IFERROR(VLOOKUP($B4,[1]сентябрь!$B:$F,5, ),0)</f>
        <v>0</v>
      </c>
      <c r="W4" s="11">
        <f>IFERROR(VLOOKUP($B4,[1]октябрь!$B:$F,4, ),0)</f>
        <v>1174.6300000000001</v>
      </c>
      <c r="X4" s="11">
        <f>IFERROR(VLOOKUP($B4,[1]октябрь!$B:$F,5, ),0)</f>
        <v>0</v>
      </c>
      <c r="Y4" s="11">
        <f>IFERROR(VLOOKUP($B4,[1]ноябрь!$B:$F,4, ),0)</f>
        <v>997</v>
      </c>
      <c r="Z4" s="11">
        <f>IFERROR(VLOOKUP($B4,[1]ноябрь!$B:$F,5, ),0)</f>
        <v>20000</v>
      </c>
      <c r="AA4" s="11">
        <f>IFERROR(VLOOKUP($B4,[1]декабрь!$B:$F,4, ),0)</f>
        <v>2085.02</v>
      </c>
      <c r="AB4" s="11">
        <f>IFERROR(VLOOKUP($B4,[1]декабрь!$B:$F,5, ),0)</f>
        <v>0</v>
      </c>
      <c r="AC4" s="12">
        <f t="shared" ref="AC4:AC68" si="0">IFERROR(D4,0)-IFERROR(C4,0)+IFERROR(F4,0)+IFERROR(H4,0)+IFERROR(J4,0)+IFERROR(L4,0)+IFERROR(N4,0)+IFERROR(P4,0)+IFERROR(R4,0)+IFERROR(T4,0)+IFERROR(V4,0)+IFERROR(X4,0)+IFERROR(Z4,0)+IFERROR(AB4,0)-IFERROR(AA4,0)-IFERROR(Y4,0)-IFERROR(W4,0)-IFERROR(U4,0)-IFERROR(S4,0)-IFERROR(Q4,0)-IFERROR(O4,0)-IFERROR(M4,0)-IFERROR(K4,0)-IFERROR(I4,0)-IFERROR(G4,0)-IFERROR(E4,0)</f>
        <v>10291.4</v>
      </c>
    </row>
    <row r="5" spans="1:29" x14ac:dyDescent="0.25">
      <c r="A5" s="9" t="s">
        <v>22</v>
      </c>
      <c r="B5" s="10" t="s">
        <v>22</v>
      </c>
      <c r="C5" s="11">
        <f>IFERROR(VLOOKUP($B5,[1]январь!$B:$F,2, ),0)</f>
        <v>9591.7900000000009</v>
      </c>
      <c r="D5" s="11">
        <f>IFERROR(VLOOKUP($B5,[1]январь!$B:$F,3, ),0)</f>
        <v>0</v>
      </c>
      <c r="E5" s="11">
        <f>IFERROR(VLOOKUP($B5,[1]январь!$B:$F,4, ),0)</f>
        <v>8310.5400000000009</v>
      </c>
      <c r="F5" s="11">
        <f>IFERROR(VLOOKUP($B5,[1]январь!$B:$F,5, ),0)</f>
        <v>20055</v>
      </c>
      <c r="G5" s="11">
        <f>IFERROR(VLOOKUP($B5,[1]февраль!$B:$F,4, ),0)</f>
        <v>8579.02</v>
      </c>
      <c r="H5" s="11">
        <f>IFERROR(VLOOKUP($B5,[1]февраль!$B:$F,5, ),0)</f>
        <v>0</v>
      </c>
      <c r="I5" s="11">
        <f>IFERROR(VLOOKUP($B5,[1]март!$B:$F,4, ),0)</f>
        <v>7501.7</v>
      </c>
      <c r="J5" s="11">
        <f>IFERROR(VLOOKUP($B5,[1]март!$B:$F,5, ),0)</f>
        <v>10000</v>
      </c>
      <c r="K5" s="11">
        <f>IFERROR(VLOOKUP($B5,[1]апрель!$B:$F,4, ),0)</f>
        <v>4176.22</v>
      </c>
      <c r="L5" s="11">
        <f>IFERROR(VLOOKUP($B5,[1]апрель!$B:$F,5, ),0)</f>
        <v>3500</v>
      </c>
      <c r="M5" s="11">
        <f>IFERROR(VLOOKUP($B5,[1]май!$B:$F,4, ),0)</f>
        <v>2994.48</v>
      </c>
      <c r="N5" s="11">
        <f>IFERROR(VLOOKUP($B5,[1]май!$B:$F,5, ),0)</f>
        <v>0</v>
      </c>
      <c r="O5" s="11">
        <f>IFERROR(VLOOKUP($B5,[1]июнь!$B:$F,4, ),0)</f>
        <v>592.05999999999995</v>
      </c>
      <c r="P5" s="11">
        <f>IFERROR(VLOOKUP($B5,[1]июнь!$B:$F,5, ),0)</f>
        <v>0</v>
      </c>
      <c r="Q5" s="11">
        <f>IFERROR(VLOOKUP($B5,[1]июль!$B:$F,4, ),0)</f>
        <v>485.82</v>
      </c>
      <c r="R5" s="11">
        <f>IFERROR(VLOOKUP($B5,[1]июль!$B:$F,5, ),0)</f>
        <v>0</v>
      </c>
      <c r="S5" s="11">
        <f>IFERROR(VLOOKUP($B5,[1]август!$B:$F,4, ),0)</f>
        <v>408.67</v>
      </c>
      <c r="T5" s="11">
        <f>IFERROR(VLOOKUP($B5,[1]август!$B:$F,5, ),0)</f>
        <v>0</v>
      </c>
      <c r="U5" s="11">
        <f>IFERROR(VLOOKUP($B5,[1]сентябрь!$B:$F,4, ),0)</f>
        <v>363.42</v>
      </c>
      <c r="V5" s="11">
        <f>IFERROR(VLOOKUP($B5,[1]сентябрь!$B:$F,5, ),0)</f>
        <v>9200</v>
      </c>
      <c r="W5" s="11">
        <f>IFERROR(VLOOKUP($B5,[1]октябрь!$B:$F,4, ),0)</f>
        <v>274.20999999999998</v>
      </c>
      <c r="X5" s="11">
        <f>IFERROR(VLOOKUP($B5,[1]октябрь!$B:$F,5, ),0)</f>
        <v>0</v>
      </c>
      <c r="Y5" s="11">
        <f>IFERROR(VLOOKUP($B5,[1]ноябрь!$B:$F,4, ),0)</f>
        <v>2996.94</v>
      </c>
      <c r="Z5" s="11">
        <f>IFERROR(VLOOKUP($B5,[1]ноябрь!$B:$F,5, ),0)</f>
        <v>0</v>
      </c>
      <c r="AA5" s="11">
        <f>IFERROR(VLOOKUP($B5,[1]декабрь!$B:$F,4, ),0)</f>
        <v>1572.63</v>
      </c>
      <c r="AB5" s="11">
        <f>IFERROR(VLOOKUP($B5,[1]декабрь!$B:$F,5, ),0)</f>
        <v>0</v>
      </c>
      <c r="AC5" s="12">
        <f t="shared" si="0"/>
        <v>-5092.5</v>
      </c>
    </row>
    <row r="6" spans="1:29" x14ac:dyDescent="0.25">
      <c r="A6" s="13" t="s">
        <v>23</v>
      </c>
      <c r="B6" s="10" t="s">
        <v>23</v>
      </c>
      <c r="C6" s="11">
        <f>IFERROR(VLOOKUP($B6,[1]январь!$B:$F,2, ),0)</f>
        <v>6459.24</v>
      </c>
      <c r="D6" s="11">
        <f>IFERROR(VLOOKUP($B6,[1]январь!$B:$F,3, ),0)</f>
        <v>0</v>
      </c>
      <c r="E6" s="11">
        <f>IFERROR(VLOOKUP($B6,[1]январь!$B:$F,4, ),0)</f>
        <v>12085.37</v>
      </c>
      <c r="F6" s="11">
        <f>IFERROR(VLOOKUP($B6,[1]январь!$B:$F,5, ),0)</f>
        <v>6930</v>
      </c>
      <c r="G6" s="11">
        <f>IFERROR(VLOOKUP($B6,[1]февраль!$B:$F,4, ),0)</f>
        <v>11669.27</v>
      </c>
      <c r="H6" s="11">
        <f>IFERROR(VLOOKUP($B6,[1]февраль!$B:$F,5, ),0)</f>
        <v>11880</v>
      </c>
      <c r="I6" s="11">
        <f>IFERROR(VLOOKUP($B6,[1]март!$B:$F,4, ),0)</f>
        <v>9374.56</v>
      </c>
      <c r="J6" s="11">
        <f>IFERROR(VLOOKUP($B6,[1]март!$B:$F,5, ),0)</f>
        <v>10890</v>
      </c>
      <c r="K6" s="11">
        <f>IFERROR(VLOOKUP($B6,[1]апрель!$B:$F,4, ),0)</f>
        <v>8760.2099999999991</v>
      </c>
      <c r="L6" s="11">
        <f>IFERROR(VLOOKUP($B6,[1]апрель!$B:$F,5, ),0)</f>
        <v>4950</v>
      </c>
      <c r="M6" s="11">
        <f>IFERROR(VLOOKUP($B6,[1]май!$B:$F,4, ),0)</f>
        <v>7009.63</v>
      </c>
      <c r="N6" s="11">
        <f>IFERROR(VLOOKUP($B6,[1]май!$B:$F,5, ),0)</f>
        <v>0</v>
      </c>
      <c r="O6" s="11">
        <f>IFERROR(VLOOKUP($B6,[1]июнь!$B:$F,4, ),0)</f>
        <v>570.54999999999995</v>
      </c>
      <c r="P6" s="11">
        <f>IFERROR(VLOOKUP($B6,[1]июнь!$B:$F,5, ),0)</f>
        <v>0</v>
      </c>
      <c r="Q6" s="11">
        <f>IFERROR(VLOOKUP($B6,[1]июль!$B:$F,4, ),0)</f>
        <v>321.29000000000002</v>
      </c>
      <c r="R6" s="11">
        <f>IFERROR(VLOOKUP($B6,[1]июль!$B:$F,5, ),0)</f>
        <v>0</v>
      </c>
      <c r="S6" s="11">
        <f>IFERROR(VLOOKUP($B6,[1]август!$B:$F,4, ),0)</f>
        <v>171.35</v>
      </c>
      <c r="T6" s="11">
        <f>IFERROR(VLOOKUP($B6,[1]август!$B:$F,5, ),0)</f>
        <v>0</v>
      </c>
      <c r="U6" s="11">
        <f>IFERROR(VLOOKUP($B6,[1]сентябрь!$B:$F,4, ),0)</f>
        <v>0.81</v>
      </c>
      <c r="V6" s="11">
        <f>IFERROR(VLOOKUP($B6,[1]сентябрь!$B:$F,5, ),0)</f>
        <v>0</v>
      </c>
      <c r="W6" s="11">
        <f>IFERROR(VLOOKUP($B6,[1]октябрь!$B:$F,4, ),0)</f>
        <v>611.20000000000005</v>
      </c>
      <c r="X6" s="11">
        <f>IFERROR(VLOOKUP($B6,[1]октябрь!$B:$F,5, ),0)</f>
        <v>0</v>
      </c>
      <c r="Y6" s="11">
        <f>IFERROR(VLOOKUP($B6,[1]ноябрь!$B:$F,4, ),0)</f>
        <v>446.78</v>
      </c>
      <c r="Z6" s="11">
        <f>IFERROR(VLOOKUP($B6,[1]ноябрь!$B:$F,5, ),0)</f>
        <v>6979.5</v>
      </c>
      <c r="AA6" s="11">
        <f>IFERROR(VLOOKUP($B6,[1]декабрь!$B:$F,4, ),0)</f>
        <v>13310.62</v>
      </c>
      <c r="AB6" s="11">
        <f>IFERROR(VLOOKUP($B6,[1]декабрь!$B:$F,5, ),0)</f>
        <v>0</v>
      </c>
      <c r="AC6" s="12">
        <f t="shared" si="0"/>
        <v>-29161.380000000005</v>
      </c>
    </row>
    <row r="7" spans="1:29" x14ac:dyDescent="0.25">
      <c r="A7" s="9" t="s">
        <v>24</v>
      </c>
      <c r="B7" s="10" t="s">
        <v>24</v>
      </c>
      <c r="C7" s="11">
        <f>IFERROR(VLOOKUP($B7,[1]январь!$B:$F,2, ),0)</f>
        <v>0</v>
      </c>
      <c r="D7" s="11">
        <f>IFERROR(VLOOKUP($B7,[1]январь!$B:$F,3, ),0)</f>
        <v>38.39</v>
      </c>
      <c r="E7" s="11">
        <f>IFERROR(VLOOKUP($B7,[1]январь!$B:$F,4, ),0)</f>
        <v>9398.17</v>
      </c>
      <c r="F7" s="11">
        <f>IFERROR(VLOOKUP($B7,[1]январь!$B:$F,5, ),0)</f>
        <v>9400</v>
      </c>
      <c r="G7" s="11">
        <f>IFERROR(VLOOKUP($B7,[1]февраль!$B:$F,4, ),0)</f>
        <v>5310.42</v>
      </c>
      <c r="H7" s="11">
        <f>IFERROR(VLOOKUP($B7,[1]февраль!$B:$F,5, ),0)</f>
        <v>5300</v>
      </c>
      <c r="I7" s="11">
        <f>IFERROR(VLOOKUP($B7,[1]март!$B:$F,4, ),0)</f>
        <v>6911.89</v>
      </c>
      <c r="J7" s="11">
        <f>IFERROR(VLOOKUP($B7,[1]март!$B:$F,5, ),0)</f>
        <v>6900</v>
      </c>
      <c r="K7" s="11">
        <f>IFERROR(VLOOKUP($B7,[1]апрель!$B:$F,4, ),0)</f>
        <v>5630.53</v>
      </c>
      <c r="L7" s="11">
        <f>IFERROR(VLOOKUP($B7,[1]апрель!$B:$F,5, ),0)</f>
        <v>6000</v>
      </c>
      <c r="M7" s="11">
        <f>IFERROR(VLOOKUP($B7,[1]май!$B:$F,4, ),0)</f>
        <v>4800.12</v>
      </c>
      <c r="N7" s="11">
        <f>IFERROR(VLOOKUP($B7,[1]май!$B:$F,5, ),0)</f>
        <v>4500</v>
      </c>
      <c r="O7" s="11">
        <f>IFERROR(VLOOKUP($B7,[1]июнь!$B:$F,4, ),0)</f>
        <v>3089.75</v>
      </c>
      <c r="P7" s="11">
        <f>IFERROR(VLOOKUP($B7,[1]июнь!$B:$F,5, ),0)</f>
        <v>0</v>
      </c>
      <c r="Q7" s="11">
        <f>IFERROR(VLOOKUP($B7,[1]июль!$B:$F,4, ),0)</f>
        <v>2219.2399999999998</v>
      </c>
      <c r="R7" s="11">
        <f>IFERROR(VLOOKUP($B7,[1]июль!$B:$F,5, ),0)</f>
        <v>5221.7299999999996</v>
      </c>
      <c r="S7" s="11">
        <f>IFERROR(VLOOKUP($B7,[1]август!$B:$F,4, ),0)</f>
        <v>1556.94</v>
      </c>
      <c r="T7" s="11">
        <f>IFERROR(VLOOKUP($B7,[1]август!$B:$F,5, ),0)</f>
        <v>1557</v>
      </c>
      <c r="U7" s="11">
        <f>IFERROR(VLOOKUP($B7,[1]сентябрь!$B:$F,4, ),0)</f>
        <v>2080.65</v>
      </c>
      <c r="V7" s="11">
        <f>IFERROR(VLOOKUP($B7,[1]сентябрь!$B:$F,5, ),0)</f>
        <v>2080</v>
      </c>
      <c r="W7" s="11">
        <f>IFERROR(VLOOKUP($B7,[1]октябрь!$B:$F,4, ),0)</f>
        <v>2388.88</v>
      </c>
      <c r="X7" s="11">
        <f>IFERROR(VLOOKUP($B7,[1]октябрь!$B:$F,5, ),0)</f>
        <v>2400</v>
      </c>
      <c r="Y7" s="11">
        <f>IFERROR(VLOOKUP($B7,[1]ноябрь!$B:$F,4, ),0)</f>
        <v>4268.12</v>
      </c>
      <c r="Z7" s="11">
        <f>IFERROR(VLOOKUP($B7,[1]ноябрь!$B:$F,5, ),0)</f>
        <v>4253</v>
      </c>
      <c r="AA7" s="11">
        <f>IFERROR(VLOOKUP($B7,[1]декабрь!$B:$F,4, ),0)</f>
        <v>8351.6</v>
      </c>
      <c r="AB7" s="11">
        <f>IFERROR(VLOOKUP($B7,[1]декабрь!$B:$F,5, ),0)</f>
        <v>4400</v>
      </c>
      <c r="AC7" s="12">
        <f t="shared" si="0"/>
        <v>-3956.1900000000023</v>
      </c>
    </row>
    <row r="8" spans="1:29" x14ac:dyDescent="0.25">
      <c r="A8" s="13" t="s">
        <v>25</v>
      </c>
      <c r="B8" s="10" t="s">
        <v>25</v>
      </c>
      <c r="C8" s="11">
        <f>IFERROR(VLOOKUP($B8,[1]январь!$B:$F,2, ),0)</f>
        <v>0</v>
      </c>
      <c r="D8" s="11">
        <f>IFERROR(VLOOKUP($B8,[1]январь!$B:$F,3, ),0)</f>
        <v>0</v>
      </c>
      <c r="E8" s="11">
        <f>IFERROR(VLOOKUP($B8,[1]январь!$B:$F,4, ),0)</f>
        <v>0</v>
      </c>
      <c r="F8" s="11">
        <f>IFERROR(VLOOKUP($B8,[1]январь!$B:$F,5, ),0)</f>
        <v>0</v>
      </c>
      <c r="G8" s="11">
        <f>IFERROR(VLOOKUP($B8,[1]февраль!$B:$F,4, ),0)</f>
        <v>0</v>
      </c>
      <c r="H8" s="11">
        <f>IFERROR(VLOOKUP($B8,[1]февраль!$B:$F,5, ),0)</f>
        <v>0</v>
      </c>
      <c r="I8" s="11">
        <f>IFERROR(VLOOKUP($B8,[1]март!$B:$F,4, ),0)</f>
        <v>0</v>
      </c>
      <c r="J8" s="11">
        <f>IFERROR(VLOOKUP($B8,[1]март!$B:$F,5, ),0)</f>
        <v>0</v>
      </c>
      <c r="K8" s="11">
        <f>IFERROR(VLOOKUP($B8,[1]апрель!$B:$F,4, ),0)</f>
        <v>0</v>
      </c>
      <c r="L8" s="11">
        <f>IFERROR(VLOOKUP($B8,[1]апрель!$B:$F,5, ),0)</f>
        <v>0</v>
      </c>
      <c r="M8" s="11">
        <f>IFERROR(VLOOKUP($B8,[1]май!$B:$F,4, ),0)</f>
        <v>0</v>
      </c>
      <c r="N8" s="11">
        <f>IFERROR(VLOOKUP($B8,[1]май!$B:$F,5, ),0)</f>
        <v>0</v>
      </c>
      <c r="O8" s="11">
        <f>IFERROR(VLOOKUP($B8,[1]июнь!$B:$F,4, ),0)</f>
        <v>0</v>
      </c>
      <c r="P8" s="11">
        <f>IFERROR(VLOOKUP($B8,[1]июнь!$B:$F,5, ),0)</f>
        <v>0</v>
      </c>
      <c r="Q8" s="11">
        <f>IFERROR(VLOOKUP($B8,[1]июль!$B:$F,4, ),0)</f>
        <v>0</v>
      </c>
      <c r="R8" s="11">
        <f>IFERROR(VLOOKUP($B8,[1]июль!$B:$F,5, ),0)</f>
        <v>0</v>
      </c>
      <c r="S8" s="11">
        <f>IFERROR(VLOOKUP($B8,[1]август!$B:$F,4, ),0)</f>
        <v>0</v>
      </c>
      <c r="T8" s="11">
        <f>IFERROR(VLOOKUP($B8,[1]август!$B:$F,5, ),0)</f>
        <v>0</v>
      </c>
      <c r="U8" s="11">
        <f>IFERROR(VLOOKUP($B8,[1]сентябрь!$B:$F,4, ),0)</f>
        <v>0</v>
      </c>
      <c r="V8" s="11">
        <f>IFERROR(VLOOKUP($B8,[1]сентябрь!$B:$F,5, ),0)</f>
        <v>0</v>
      </c>
      <c r="W8" s="11">
        <f>IFERROR(VLOOKUP($B8,[1]октябрь!$B:$F,4, ),0)</f>
        <v>0</v>
      </c>
      <c r="X8" s="11">
        <f>IFERROR(VLOOKUP($B8,[1]октябрь!$B:$F,5, ),0)</f>
        <v>0</v>
      </c>
      <c r="Y8" s="11">
        <f>IFERROR(VLOOKUP($B8,[1]ноябрь!$B:$F,4, ),0)</f>
        <v>0</v>
      </c>
      <c r="Z8" s="11">
        <f>IFERROR(VLOOKUP($B8,[1]ноябрь!$B:$F,5, ),0)</f>
        <v>0</v>
      </c>
      <c r="AA8" s="11">
        <f>IFERROR(VLOOKUP($B8,[1]декабрь!$B:$F,4, ),0)</f>
        <v>0</v>
      </c>
      <c r="AB8" s="11">
        <f>IFERROR(VLOOKUP($B8,[1]декабрь!$B:$F,5, ),0)</f>
        <v>0</v>
      </c>
      <c r="AC8" s="12">
        <f t="shared" si="0"/>
        <v>0</v>
      </c>
    </row>
    <row r="9" spans="1:29" x14ac:dyDescent="0.25">
      <c r="A9" s="9" t="s">
        <v>26</v>
      </c>
      <c r="B9" s="10" t="s">
        <v>26</v>
      </c>
      <c r="C9" s="11">
        <f>IFERROR(VLOOKUP($B9,[1]январь!$B:$F,2, ),0)</f>
        <v>0</v>
      </c>
      <c r="D9" s="11">
        <f>IFERROR(VLOOKUP($B9,[1]январь!$B:$F,3, ),0)</f>
        <v>0.31</v>
      </c>
      <c r="E9" s="11">
        <f>IFERROR(VLOOKUP($B9,[1]январь!$B:$F,4, ),0)</f>
        <v>9.6199999999999992</v>
      </c>
      <c r="F9" s="11">
        <f>IFERROR(VLOOKUP($B9,[1]январь!$B:$F,5, ),0)</f>
        <v>0</v>
      </c>
      <c r="G9" s="11">
        <f>IFERROR(VLOOKUP($B9,[1]февраль!$B:$F,4, ),0)</f>
        <v>9.4600000000000009</v>
      </c>
      <c r="H9" s="11">
        <f>IFERROR(VLOOKUP($B9,[1]февраль!$B:$F,5, ),0)</f>
        <v>0</v>
      </c>
      <c r="I9" s="11">
        <f>IFERROR(VLOOKUP($B9,[1]март!$B:$F,4, ),0)</f>
        <v>8.85</v>
      </c>
      <c r="J9" s="11">
        <f>IFERROR(VLOOKUP($B9,[1]март!$B:$F,5, ),0)</f>
        <v>0</v>
      </c>
      <c r="K9" s="11">
        <f>IFERROR(VLOOKUP($B9,[1]апрель!$B:$F,4, ),0)</f>
        <v>11</v>
      </c>
      <c r="L9" s="11">
        <f>IFERROR(VLOOKUP($B9,[1]апрель!$B:$F,5, ),0)</f>
        <v>0</v>
      </c>
      <c r="M9" s="11">
        <f>IFERROR(VLOOKUP($B9,[1]май!$B:$F,4, ),0)</f>
        <v>210.97</v>
      </c>
      <c r="N9" s="11">
        <f>IFERROR(VLOOKUP($B9,[1]май!$B:$F,5, ),0)</f>
        <v>0</v>
      </c>
      <c r="O9" s="11">
        <f>IFERROR(VLOOKUP($B9,[1]июнь!$B:$F,4, ),0)</f>
        <v>1980.4</v>
      </c>
      <c r="P9" s="11">
        <f>IFERROR(VLOOKUP($B9,[1]июнь!$B:$F,5, ),0)</f>
        <v>2250</v>
      </c>
      <c r="Q9" s="11">
        <f>IFERROR(VLOOKUP($B9,[1]июль!$B:$F,4, ),0)</f>
        <v>639.22</v>
      </c>
      <c r="R9" s="11">
        <f>IFERROR(VLOOKUP($B9,[1]июль!$B:$F,5, ),0)</f>
        <v>0</v>
      </c>
      <c r="S9" s="11">
        <f>IFERROR(VLOOKUP($B9,[1]август!$B:$F,4, ),0)</f>
        <v>483.83</v>
      </c>
      <c r="T9" s="11">
        <f>IFERROR(VLOOKUP($B9,[1]август!$B:$F,5, ),0)</f>
        <v>1108</v>
      </c>
      <c r="U9" s="11">
        <f>IFERROR(VLOOKUP($B9,[1]сентябрь!$B:$F,4, ),0)</f>
        <v>393.72</v>
      </c>
      <c r="V9" s="11">
        <f>IFERROR(VLOOKUP($B9,[1]сентябрь!$B:$F,5, ),0)</f>
        <v>0</v>
      </c>
      <c r="W9" s="11">
        <f>IFERROR(VLOOKUP($B9,[1]октябрь!$B:$F,4, ),0)</f>
        <v>1763.61</v>
      </c>
      <c r="X9" s="11">
        <f>IFERROR(VLOOKUP($B9,[1]октябрь!$B:$F,5, ),0)</f>
        <v>2153</v>
      </c>
      <c r="Y9" s="11">
        <f>IFERROR(VLOOKUP($B9,[1]ноябрь!$B:$F,4, ),0)</f>
        <v>3360.65</v>
      </c>
      <c r="Z9" s="11">
        <f>IFERROR(VLOOKUP($B9,[1]ноябрь!$B:$F,5, ),0)</f>
        <v>0</v>
      </c>
      <c r="AA9" s="11">
        <f>IFERROR(VLOOKUP($B9,[1]декабрь!$B:$F,4, ),0)</f>
        <v>3348.25</v>
      </c>
      <c r="AB9" s="11">
        <f>IFERROR(VLOOKUP($B9,[1]декабрь!$B:$F,5, ),0)</f>
        <v>6446</v>
      </c>
      <c r="AC9" s="12">
        <f t="shared" si="0"/>
        <v>-262.2700000000001</v>
      </c>
    </row>
    <row r="10" spans="1:29" x14ac:dyDescent="0.25">
      <c r="A10" s="13" t="s">
        <v>27</v>
      </c>
      <c r="B10" s="10" t="s">
        <v>27</v>
      </c>
      <c r="C10" s="11">
        <f>IFERROR(VLOOKUP($B10,[1]январь!$B:$F,2, ),0)</f>
        <v>0</v>
      </c>
      <c r="D10" s="11">
        <f>IFERROR(VLOOKUP($B10,[1]январь!$B:$F,3, ),0)</f>
        <v>0</v>
      </c>
      <c r="E10" s="11">
        <f>IFERROR(VLOOKUP($B10,[1]январь!$B:$F,4, ),0)</f>
        <v>0</v>
      </c>
      <c r="F10" s="11">
        <f>IFERROR(VLOOKUP($B10,[1]январь!$B:$F,5, ),0)</f>
        <v>0</v>
      </c>
      <c r="G10" s="11">
        <f>IFERROR(VLOOKUP($B10,[1]февраль!$B:$F,4, ),0)</f>
        <v>0</v>
      </c>
      <c r="H10" s="11">
        <f>IFERROR(VLOOKUP($B10,[1]февраль!$B:$F,5, ),0)</f>
        <v>0</v>
      </c>
      <c r="I10" s="11">
        <f>IFERROR(VLOOKUP($B10,[1]март!$B:$F,4, ),0)</f>
        <v>0</v>
      </c>
      <c r="J10" s="11">
        <f>IFERROR(VLOOKUP($B10,[1]март!$B:$F,5, ),0)</f>
        <v>0</v>
      </c>
      <c r="K10" s="11">
        <f>IFERROR(VLOOKUP($B10,[1]апрель!$B:$F,4, ),0)</f>
        <v>0</v>
      </c>
      <c r="L10" s="11">
        <f>IFERROR(VLOOKUP($B10,[1]апрель!$B:$F,5, ),0)</f>
        <v>0</v>
      </c>
      <c r="M10" s="11">
        <f>IFERROR(VLOOKUP($B10,[1]май!$B:$F,4, ),0)</f>
        <v>0</v>
      </c>
      <c r="N10" s="11">
        <f>IFERROR(VLOOKUP($B10,[1]май!$B:$F,5, ),0)</f>
        <v>0</v>
      </c>
      <c r="O10" s="11">
        <f>IFERROR(VLOOKUP($B10,[1]июнь!$B:$F,4, ),0)</f>
        <v>0</v>
      </c>
      <c r="P10" s="11">
        <f>IFERROR(VLOOKUP($B10,[1]июнь!$B:$F,5, ),0)</f>
        <v>0</v>
      </c>
      <c r="Q10" s="11">
        <f>IFERROR(VLOOKUP($B10,[1]июль!$B:$F,4, ),0)</f>
        <v>0</v>
      </c>
      <c r="R10" s="11">
        <f>IFERROR(VLOOKUP($B10,[1]июль!$B:$F,5, ),0)</f>
        <v>0</v>
      </c>
      <c r="S10" s="11">
        <f>IFERROR(VLOOKUP($B10,[1]август!$B:$F,4, ),0)</f>
        <v>0</v>
      </c>
      <c r="T10" s="11">
        <f>IFERROR(VLOOKUP($B10,[1]август!$B:$F,5, ),0)</f>
        <v>0</v>
      </c>
      <c r="U10" s="11">
        <f>IFERROR(VLOOKUP($B10,[1]сентябрь!$B:$F,4, ),0)</f>
        <v>0</v>
      </c>
      <c r="V10" s="11">
        <f>IFERROR(VLOOKUP($B10,[1]сентябрь!$B:$F,5, ),0)</f>
        <v>0</v>
      </c>
      <c r="W10" s="11">
        <f>IFERROR(VLOOKUP($B10,[1]октябрь!$B:$F,4, ),0)</f>
        <v>0</v>
      </c>
      <c r="X10" s="11">
        <f>IFERROR(VLOOKUP($B10,[1]октябрь!$B:$F,5, ),0)</f>
        <v>0</v>
      </c>
      <c r="Y10" s="11">
        <f>IFERROR(VLOOKUP($B10,[1]ноябрь!$B:$F,4, ),0)</f>
        <v>0</v>
      </c>
      <c r="Z10" s="11">
        <f>IFERROR(VLOOKUP($B10,[1]ноябрь!$B:$F,5, ),0)</f>
        <v>0</v>
      </c>
      <c r="AA10" s="11">
        <f>IFERROR(VLOOKUP($B10,[1]декабрь!$B:$F,4, ),0)</f>
        <v>0</v>
      </c>
      <c r="AB10" s="11">
        <f>IFERROR(VLOOKUP($B10,[1]декабрь!$B:$F,5, ),0)</f>
        <v>0</v>
      </c>
      <c r="AC10" s="12">
        <f t="shared" si="0"/>
        <v>0</v>
      </c>
    </row>
    <row r="11" spans="1:29" x14ac:dyDescent="0.25">
      <c r="A11" s="9" t="s">
        <v>28</v>
      </c>
      <c r="B11" s="10" t="s">
        <v>28</v>
      </c>
      <c r="C11" s="11">
        <f>IFERROR(VLOOKUP($B11,[1]январь!$B:$F,2, ),0)</f>
        <v>0</v>
      </c>
      <c r="D11" s="11">
        <f>IFERROR(VLOOKUP($B11,[1]январь!$B:$F,3, ),0)</f>
        <v>0</v>
      </c>
      <c r="E11" s="11">
        <f>IFERROR(VLOOKUP($B11,[1]январь!$B:$F,4, ),0)</f>
        <v>0</v>
      </c>
      <c r="F11" s="11">
        <f>IFERROR(VLOOKUP($B11,[1]январь!$B:$F,5, ),0)</f>
        <v>0</v>
      </c>
      <c r="G11" s="11">
        <f>IFERROR(VLOOKUP($B11,[1]февраль!$B:$F,4, ),0)</f>
        <v>0</v>
      </c>
      <c r="H11" s="11">
        <f>IFERROR(VLOOKUP($B11,[1]февраль!$B:$F,5, ),0)</f>
        <v>0</v>
      </c>
      <c r="I11" s="11">
        <f>IFERROR(VLOOKUP($B11,[1]март!$B:$F,4, ),0)</f>
        <v>0</v>
      </c>
      <c r="J11" s="11">
        <f>IFERROR(VLOOKUP($B11,[1]март!$B:$F,5, ),0)</f>
        <v>0</v>
      </c>
      <c r="K11" s="11">
        <f>IFERROR(VLOOKUP($B11,[1]апрель!$B:$F,4, ),0)</f>
        <v>0</v>
      </c>
      <c r="L11" s="11">
        <f>IFERROR(VLOOKUP($B11,[1]апрель!$B:$F,5, ),0)</f>
        <v>0</v>
      </c>
      <c r="M11" s="11">
        <f>IFERROR(VLOOKUP($B11,[1]май!$B:$F,4, ),0)</f>
        <v>0</v>
      </c>
      <c r="N11" s="11">
        <f>IFERROR(VLOOKUP($B11,[1]май!$B:$F,5, ),0)</f>
        <v>0</v>
      </c>
      <c r="O11" s="11">
        <f>IFERROR(VLOOKUP($B11,[1]июнь!$B:$F,4, ),0)</f>
        <v>0</v>
      </c>
      <c r="P11" s="11">
        <f>IFERROR(VLOOKUP($B11,[1]июнь!$B:$F,5, ),0)</f>
        <v>0</v>
      </c>
      <c r="Q11" s="11">
        <f>IFERROR(VLOOKUP($B11,[1]июль!$B:$F,4, ),0)</f>
        <v>0</v>
      </c>
      <c r="R11" s="11">
        <f>IFERROR(VLOOKUP($B11,[1]июль!$B:$F,5, ),0)</f>
        <v>0</v>
      </c>
      <c r="S11" s="11">
        <f>IFERROR(VLOOKUP($B11,[1]август!$B:$F,4, ),0)</f>
        <v>0</v>
      </c>
      <c r="T11" s="11">
        <f>IFERROR(VLOOKUP($B11,[1]август!$B:$F,5, ),0)</f>
        <v>0</v>
      </c>
      <c r="U11" s="11">
        <f>IFERROR(VLOOKUP($B11,[1]сентябрь!$B:$F,4, ),0)</f>
        <v>0</v>
      </c>
      <c r="V11" s="11">
        <f>IFERROR(VLOOKUP($B11,[1]сентябрь!$B:$F,5, ),0)</f>
        <v>0</v>
      </c>
      <c r="W11" s="11">
        <f>IFERROR(VLOOKUP($B11,[1]октябрь!$B:$F,4, ),0)</f>
        <v>0</v>
      </c>
      <c r="X11" s="11">
        <f>IFERROR(VLOOKUP($B11,[1]октябрь!$B:$F,5, ),0)</f>
        <v>0</v>
      </c>
      <c r="Y11" s="11">
        <f>IFERROR(VLOOKUP($B11,[1]ноябрь!$B:$F,4, ),0)</f>
        <v>0</v>
      </c>
      <c r="Z11" s="11">
        <f>IFERROR(VLOOKUP($B11,[1]ноябрь!$B:$F,5, ),0)</f>
        <v>0</v>
      </c>
      <c r="AA11" s="11">
        <f>IFERROR(VLOOKUP($B11,[1]декабрь!$B:$F,4, ),0)</f>
        <v>0</v>
      </c>
      <c r="AB11" s="11">
        <f>IFERROR(VLOOKUP($B11,[1]декабрь!$B:$F,5, ),0)</f>
        <v>0</v>
      </c>
      <c r="AC11" s="12">
        <f t="shared" si="0"/>
        <v>0</v>
      </c>
    </row>
    <row r="12" spans="1:29" x14ac:dyDescent="0.25">
      <c r="A12" s="13" t="s">
        <v>29</v>
      </c>
      <c r="B12" s="10" t="s">
        <v>29</v>
      </c>
      <c r="C12" s="11">
        <f>IFERROR(VLOOKUP($B12,[1]январь!$B:$F,2, ),0)</f>
        <v>0</v>
      </c>
      <c r="D12" s="11">
        <f>IFERROR(VLOOKUP($B12,[1]январь!$B:$F,3, ),0)</f>
        <v>871.95</v>
      </c>
      <c r="E12" s="11">
        <f>IFERROR(VLOOKUP($B12,[1]январь!$B:$F,4, ),0)</f>
        <v>1112.69</v>
      </c>
      <c r="F12" s="11">
        <f>IFERROR(VLOOKUP($B12,[1]январь!$B:$F,5, ),0)</f>
        <v>1500</v>
      </c>
      <c r="G12" s="11">
        <f>IFERROR(VLOOKUP($B12,[1]февраль!$B:$F,4, ),0)</f>
        <v>1492.39</v>
      </c>
      <c r="H12" s="11">
        <f>IFERROR(VLOOKUP($B12,[1]февраль!$B:$F,5, ),0)</f>
        <v>1500</v>
      </c>
      <c r="I12" s="11">
        <f>IFERROR(VLOOKUP($B12,[1]март!$B:$F,4, ),0)</f>
        <v>1190.8800000000001</v>
      </c>
      <c r="J12" s="11">
        <f>IFERROR(VLOOKUP($B12,[1]март!$B:$F,5, ),0)</f>
        <v>0</v>
      </c>
      <c r="K12" s="11">
        <f>IFERROR(VLOOKUP($B12,[1]апрель!$B:$F,4, ),0)</f>
        <v>904.92</v>
      </c>
      <c r="L12" s="11">
        <f>IFERROR(VLOOKUP($B12,[1]апрель!$B:$F,5, ),0)</f>
        <v>0</v>
      </c>
      <c r="M12" s="11">
        <f>IFERROR(VLOOKUP($B12,[1]май!$B:$F,4, ),0)</f>
        <v>1104.8</v>
      </c>
      <c r="N12" s="11">
        <f>IFERROR(VLOOKUP($B12,[1]май!$B:$F,5, ),0)</f>
        <v>2000</v>
      </c>
      <c r="O12" s="11">
        <f>IFERROR(VLOOKUP($B12,[1]июнь!$B:$F,4, ),0)</f>
        <v>1035.07</v>
      </c>
      <c r="P12" s="11">
        <f>IFERROR(VLOOKUP($B12,[1]июнь!$B:$F,5, ),0)</f>
        <v>1500</v>
      </c>
      <c r="Q12" s="11">
        <f>IFERROR(VLOOKUP($B12,[1]июль!$B:$F,4, ),0)</f>
        <v>839.16</v>
      </c>
      <c r="R12" s="11">
        <f>IFERROR(VLOOKUP($B12,[1]июль!$B:$F,5, ),0)</f>
        <v>0</v>
      </c>
      <c r="S12" s="11">
        <f>IFERROR(VLOOKUP($B12,[1]август!$B:$F,4, ),0)</f>
        <v>2198.2399999999998</v>
      </c>
      <c r="T12" s="11">
        <f>IFERROR(VLOOKUP($B12,[1]август!$B:$F,5, ),0)</f>
        <v>3000</v>
      </c>
      <c r="U12" s="11">
        <f>IFERROR(VLOOKUP($B12,[1]сентябрь!$B:$F,4, ),0)</f>
        <v>1299.31</v>
      </c>
      <c r="V12" s="11">
        <f>IFERROR(VLOOKUP($B12,[1]сентябрь!$B:$F,5, ),0)</f>
        <v>1200</v>
      </c>
      <c r="W12" s="11">
        <f>IFERROR(VLOOKUP($B12,[1]октябрь!$B:$F,4, ),0)</f>
        <v>1091.42</v>
      </c>
      <c r="X12" s="11">
        <f>IFERROR(VLOOKUP($B12,[1]октябрь!$B:$F,5, ),0)</f>
        <v>700</v>
      </c>
      <c r="Y12" s="11">
        <f>IFERROR(VLOOKUP($B12,[1]ноябрь!$B:$F,4, ),0)</f>
        <v>1024.6199999999999</v>
      </c>
      <c r="Z12" s="11">
        <f>IFERROR(VLOOKUP($B12,[1]ноябрь!$B:$F,5, ),0)</f>
        <v>1000</v>
      </c>
      <c r="AA12" s="11">
        <f>IFERROR(VLOOKUP($B12,[1]декабрь!$B:$F,4, ),0)</f>
        <v>2123.39</v>
      </c>
      <c r="AB12" s="11">
        <f>IFERROR(VLOOKUP($B12,[1]декабрь!$B:$F,5, ),0)</f>
        <v>1500</v>
      </c>
      <c r="AC12" s="12">
        <f t="shared" si="0"/>
        <v>-644.9399999999971</v>
      </c>
    </row>
    <row r="13" spans="1:29" x14ac:dyDescent="0.25">
      <c r="A13" s="9" t="s">
        <v>30</v>
      </c>
      <c r="B13" s="10" t="s">
        <v>30</v>
      </c>
      <c r="C13" s="11">
        <f>IFERROR(VLOOKUP($B13,[1]январь!$B:$F,2, ),0)</f>
        <v>0</v>
      </c>
      <c r="D13" s="11">
        <f>IFERROR(VLOOKUP($B13,[1]январь!$B:$F,3, ),0)</f>
        <v>891.25</v>
      </c>
      <c r="E13" s="11">
        <f>IFERROR(VLOOKUP($B13,[1]январь!$B:$F,4, ),0)</f>
        <v>153.63</v>
      </c>
      <c r="F13" s="11">
        <f>IFERROR(VLOOKUP($B13,[1]январь!$B:$F,5, ),0)</f>
        <v>0</v>
      </c>
      <c r="G13" s="11">
        <f>IFERROR(VLOOKUP($B13,[1]февраль!$B:$F,4, ),0)</f>
        <v>152.75</v>
      </c>
      <c r="H13" s="11">
        <f>IFERROR(VLOOKUP($B13,[1]февраль!$B:$F,5, ),0)</f>
        <v>500</v>
      </c>
      <c r="I13" s="11">
        <f>IFERROR(VLOOKUP($B13,[1]март!$B:$F,4, ),0)</f>
        <v>137.62</v>
      </c>
      <c r="J13" s="11">
        <f>IFERROR(VLOOKUP($B13,[1]март!$B:$F,5, ),0)</f>
        <v>0</v>
      </c>
      <c r="K13" s="11">
        <f>IFERROR(VLOOKUP($B13,[1]апрель!$B:$F,4, ),0)</f>
        <v>148.59</v>
      </c>
      <c r="L13" s="11">
        <f>IFERROR(VLOOKUP($B13,[1]апрель!$B:$F,5, ),0)</f>
        <v>0</v>
      </c>
      <c r="M13" s="11">
        <f>IFERROR(VLOOKUP($B13,[1]май!$B:$F,4, ),0)</f>
        <v>137.28</v>
      </c>
      <c r="N13" s="11">
        <f>IFERROR(VLOOKUP($B13,[1]май!$B:$F,5, ),0)</f>
        <v>2000</v>
      </c>
      <c r="O13" s="11">
        <f>IFERROR(VLOOKUP($B13,[1]июнь!$B:$F,4, ),0)</f>
        <v>954.55</v>
      </c>
      <c r="P13" s="11">
        <f>IFERROR(VLOOKUP($B13,[1]июнь!$B:$F,5, ),0)</f>
        <v>0</v>
      </c>
      <c r="Q13" s="11">
        <f>IFERROR(VLOOKUP($B13,[1]июль!$B:$F,4, ),0)</f>
        <v>244.29</v>
      </c>
      <c r="R13" s="11">
        <f>IFERROR(VLOOKUP($B13,[1]июль!$B:$F,5, ),0)</f>
        <v>0</v>
      </c>
      <c r="S13" s="11">
        <f>IFERROR(VLOOKUP($B13,[1]август!$B:$F,4, ),0)</f>
        <v>557.20000000000005</v>
      </c>
      <c r="T13" s="11">
        <f>IFERROR(VLOOKUP($B13,[1]август!$B:$F,5, ),0)</f>
        <v>0</v>
      </c>
      <c r="U13" s="11">
        <f>IFERROR(VLOOKUP($B13,[1]сентябрь!$B:$F,4, ),0)</f>
        <v>409.33</v>
      </c>
      <c r="V13" s="11">
        <f>IFERROR(VLOOKUP($B13,[1]сентябрь!$B:$F,5, ),0)</f>
        <v>0</v>
      </c>
      <c r="W13" s="11">
        <f>IFERROR(VLOOKUP($B13,[1]октябрь!$B:$F,4, ),0)</f>
        <v>243.3</v>
      </c>
      <c r="X13" s="11">
        <f>IFERROR(VLOOKUP($B13,[1]октябрь!$B:$F,5, ),0)</f>
        <v>0</v>
      </c>
      <c r="Y13" s="11">
        <f>IFERROR(VLOOKUP($B13,[1]ноябрь!$B:$F,4, ),0)</f>
        <v>127.96</v>
      </c>
      <c r="Z13" s="11">
        <f>IFERROR(VLOOKUP($B13,[1]ноябрь!$B:$F,5, ),0)</f>
        <v>0</v>
      </c>
      <c r="AA13" s="11">
        <f>IFERROR(VLOOKUP($B13,[1]декабрь!$B:$F,4, ),0)</f>
        <v>242.32</v>
      </c>
      <c r="AB13" s="11">
        <f>IFERROR(VLOOKUP($B13,[1]декабрь!$B:$F,5, ),0)</f>
        <v>0</v>
      </c>
      <c r="AC13" s="12">
        <f t="shared" si="0"/>
        <v>-117.57000000000028</v>
      </c>
    </row>
    <row r="14" spans="1:29" x14ac:dyDescent="0.25">
      <c r="A14" s="13" t="s">
        <v>31</v>
      </c>
      <c r="B14" s="10" t="s">
        <v>31</v>
      </c>
      <c r="C14" s="11">
        <f>IFERROR(VLOOKUP($B14,[1]январь!$B:$F,2, ),0)</f>
        <v>0</v>
      </c>
      <c r="D14" s="11">
        <f>IFERROR(VLOOKUP($B14,[1]январь!$B:$F,3, ),0)</f>
        <v>11378.98</v>
      </c>
      <c r="E14" s="11">
        <f>IFERROR(VLOOKUP($B14,[1]январь!$B:$F,4, ),0)</f>
        <v>441.62</v>
      </c>
      <c r="F14" s="11">
        <f>IFERROR(VLOOKUP($B14,[1]январь!$B:$F,5, ),0)</f>
        <v>0</v>
      </c>
      <c r="G14" s="11">
        <f>IFERROR(VLOOKUP($B14,[1]февраль!$B:$F,4, ),0)</f>
        <v>672.42</v>
      </c>
      <c r="H14" s="11">
        <f>IFERROR(VLOOKUP($B14,[1]февраль!$B:$F,5, ),0)</f>
        <v>0</v>
      </c>
      <c r="I14" s="11">
        <f>IFERROR(VLOOKUP($B14,[1]март!$B:$F,4, ),0)</f>
        <v>249.73</v>
      </c>
      <c r="J14" s="11">
        <f>IFERROR(VLOOKUP($B14,[1]март!$B:$F,5, ),0)</f>
        <v>0</v>
      </c>
      <c r="K14" s="11">
        <f>IFERROR(VLOOKUP($B14,[1]апрель!$B:$F,4, ),0)</f>
        <v>284.27</v>
      </c>
      <c r="L14" s="11">
        <f>IFERROR(VLOOKUP($B14,[1]апрель!$B:$F,5, ),0)</f>
        <v>0</v>
      </c>
      <c r="M14" s="11">
        <f>IFERROR(VLOOKUP($B14,[1]май!$B:$F,4, ),0)</f>
        <v>50.55</v>
      </c>
      <c r="N14" s="11">
        <f>IFERROR(VLOOKUP($B14,[1]май!$B:$F,5, ),0)</f>
        <v>0</v>
      </c>
      <c r="O14" s="11">
        <f>IFERROR(VLOOKUP($B14,[1]июнь!$B:$F,4, ),0)</f>
        <v>397.78</v>
      </c>
      <c r="P14" s="11">
        <f>IFERROR(VLOOKUP($B14,[1]июнь!$B:$F,5, ),0)</f>
        <v>0</v>
      </c>
      <c r="Q14" s="11">
        <f>IFERROR(VLOOKUP($B14,[1]июль!$B:$F,4, ),0)</f>
        <v>948.52</v>
      </c>
      <c r="R14" s="11">
        <f>IFERROR(VLOOKUP($B14,[1]июль!$B:$F,5, ),0)</f>
        <v>0</v>
      </c>
      <c r="S14" s="11">
        <f>IFERROR(VLOOKUP($B14,[1]август!$B:$F,4, ),0)</f>
        <v>816.45</v>
      </c>
      <c r="T14" s="11">
        <f>IFERROR(VLOOKUP($B14,[1]август!$B:$F,5, ),0)</f>
        <v>0</v>
      </c>
      <c r="U14" s="11">
        <f>IFERROR(VLOOKUP($B14,[1]сентябрь!$B:$F,4, ),0)</f>
        <v>449.16</v>
      </c>
      <c r="V14" s="11">
        <f>IFERROR(VLOOKUP($B14,[1]сентябрь!$B:$F,5, ),0)</f>
        <v>0</v>
      </c>
      <c r="W14" s="11">
        <f>IFERROR(VLOOKUP($B14,[1]октябрь!$B:$F,4, ),0)</f>
        <v>678.09</v>
      </c>
      <c r="X14" s="11">
        <f>IFERROR(VLOOKUP($B14,[1]октябрь!$B:$F,5, ),0)</f>
        <v>0</v>
      </c>
      <c r="Y14" s="11">
        <f>IFERROR(VLOOKUP($B14,[1]ноябрь!$B:$F,4, ),0)</f>
        <v>368.92</v>
      </c>
      <c r="Z14" s="11">
        <f>IFERROR(VLOOKUP($B14,[1]ноябрь!$B:$F,5, ),0)</f>
        <v>0</v>
      </c>
      <c r="AA14" s="11">
        <f>IFERROR(VLOOKUP($B14,[1]декабрь!$B:$F,4, ),0)</f>
        <v>383.39</v>
      </c>
      <c r="AB14" s="11">
        <f>IFERROR(VLOOKUP($B14,[1]декабрь!$B:$F,5, ),0)</f>
        <v>0</v>
      </c>
      <c r="AC14" s="12">
        <f t="shared" si="0"/>
        <v>5638.079999999999</v>
      </c>
    </row>
    <row r="15" spans="1:29" x14ac:dyDescent="0.25">
      <c r="A15" s="9" t="s">
        <v>32</v>
      </c>
      <c r="B15" s="10" t="s">
        <v>32</v>
      </c>
      <c r="C15" s="11">
        <f>IFERROR(VLOOKUP($B15,[1]январь!$B:$F,2, ),0)</f>
        <v>0</v>
      </c>
      <c r="D15" s="11">
        <f>IFERROR(VLOOKUP($B15,[1]январь!$B:$F,3, ),0)</f>
        <v>0</v>
      </c>
      <c r="E15" s="11">
        <f>IFERROR(VLOOKUP($B15,[1]январь!$B:$F,4, ),0)</f>
        <v>0</v>
      </c>
      <c r="F15" s="11">
        <f>IFERROR(VLOOKUP($B15,[1]январь!$B:$F,5, ),0)</f>
        <v>0</v>
      </c>
      <c r="G15" s="11">
        <f>IFERROR(VLOOKUP($B15,[1]февраль!$B:$F,4, ),0)</f>
        <v>0</v>
      </c>
      <c r="H15" s="11">
        <f>IFERROR(VLOOKUP($B15,[1]февраль!$B:$F,5, ),0)</f>
        <v>0</v>
      </c>
      <c r="I15" s="11">
        <f>IFERROR(VLOOKUP($B15,[1]март!$B:$F,4, ),0)</f>
        <v>0</v>
      </c>
      <c r="J15" s="11">
        <f>IFERROR(VLOOKUP($B15,[1]март!$B:$F,5, ),0)</f>
        <v>0</v>
      </c>
      <c r="K15" s="11">
        <f>IFERROR(VLOOKUP($B15,[1]апрель!$B:$F,4, ),0)</f>
        <v>0</v>
      </c>
      <c r="L15" s="11">
        <f>IFERROR(VLOOKUP($B15,[1]апрель!$B:$F,5, ),0)</f>
        <v>0</v>
      </c>
      <c r="M15" s="11">
        <f>IFERROR(VLOOKUP($B15,[1]май!$B:$F,4, ),0)</f>
        <v>0</v>
      </c>
      <c r="N15" s="11">
        <f>IFERROR(VLOOKUP($B15,[1]май!$B:$F,5, ),0)</f>
        <v>0</v>
      </c>
      <c r="O15" s="11">
        <f>IFERROR(VLOOKUP($B15,[1]июнь!$B:$F,4, ),0)</f>
        <v>0</v>
      </c>
      <c r="P15" s="11">
        <f>IFERROR(VLOOKUP($B15,[1]июнь!$B:$F,5, ),0)</f>
        <v>0</v>
      </c>
      <c r="Q15" s="11">
        <f>IFERROR(VLOOKUP($B15,[1]июль!$B:$F,4, ),0)</f>
        <v>0</v>
      </c>
      <c r="R15" s="11">
        <f>IFERROR(VLOOKUP($B15,[1]июль!$B:$F,5, ),0)</f>
        <v>0</v>
      </c>
      <c r="S15" s="11">
        <f>IFERROR(VLOOKUP($B15,[1]август!$B:$F,4, ),0)</f>
        <v>0</v>
      </c>
      <c r="T15" s="11">
        <f>IFERROR(VLOOKUP($B15,[1]август!$B:$F,5, ),0)</f>
        <v>0</v>
      </c>
      <c r="U15" s="11">
        <f>IFERROR(VLOOKUP($B15,[1]сентябрь!$B:$F,4, ),0)</f>
        <v>0</v>
      </c>
      <c r="V15" s="11">
        <f>IFERROR(VLOOKUP($B15,[1]сентябрь!$B:$F,5, ),0)</f>
        <v>0</v>
      </c>
      <c r="W15" s="11">
        <f>IFERROR(VLOOKUP($B15,[1]октябрь!$B:$F,4, ),0)</f>
        <v>0</v>
      </c>
      <c r="X15" s="11">
        <f>IFERROR(VLOOKUP($B15,[1]октябрь!$B:$F,5, ),0)</f>
        <v>0</v>
      </c>
      <c r="Y15" s="11">
        <f>IFERROR(VLOOKUP($B15,[1]ноябрь!$B:$F,4, ),0)</f>
        <v>0</v>
      </c>
      <c r="Z15" s="11">
        <f>IFERROR(VLOOKUP($B15,[1]ноябрь!$B:$F,5, ),0)</f>
        <v>0</v>
      </c>
      <c r="AA15" s="11">
        <f>IFERROR(VLOOKUP($B15,[1]декабрь!$B:$F,4, ),0)</f>
        <v>0</v>
      </c>
      <c r="AB15" s="11">
        <f>IFERROR(VLOOKUP($B15,[1]декабрь!$B:$F,5, ),0)</f>
        <v>0</v>
      </c>
      <c r="AC15" s="12">
        <f t="shared" si="0"/>
        <v>0</v>
      </c>
    </row>
    <row r="16" spans="1:29" x14ac:dyDescent="0.25">
      <c r="A16" s="13" t="s">
        <v>33</v>
      </c>
      <c r="B16" s="10" t="s">
        <v>33</v>
      </c>
      <c r="C16" s="11">
        <f>IFERROR(VLOOKUP($B16,[1]январь!$B:$F,2, ),0)</f>
        <v>0</v>
      </c>
      <c r="D16" s="11">
        <f>IFERROR(VLOOKUP($B16,[1]январь!$B:$F,3, ),0)</f>
        <v>0</v>
      </c>
      <c r="E16" s="11">
        <f>IFERROR(VLOOKUP($B16,[1]январь!$B:$F,4, ),0)</f>
        <v>0</v>
      </c>
      <c r="F16" s="11">
        <f>IFERROR(VLOOKUP($B16,[1]январь!$B:$F,5, ),0)</f>
        <v>0</v>
      </c>
      <c r="G16" s="11">
        <f>IFERROR(VLOOKUP($B16,[1]февраль!$B:$F,4, ),0)</f>
        <v>0</v>
      </c>
      <c r="H16" s="11">
        <f>IFERROR(VLOOKUP($B16,[1]февраль!$B:$F,5, ),0)</f>
        <v>0</v>
      </c>
      <c r="I16" s="11">
        <f>IFERROR(VLOOKUP($B16,[1]март!$B:$F,4, ),0)</f>
        <v>0</v>
      </c>
      <c r="J16" s="11">
        <f>IFERROR(VLOOKUP($B16,[1]март!$B:$F,5, ),0)</f>
        <v>0</v>
      </c>
      <c r="K16" s="11">
        <f>IFERROR(VLOOKUP($B16,[1]апрель!$B:$F,4, ),0)</f>
        <v>0</v>
      </c>
      <c r="L16" s="11">
        <f>IFERROR(VLOOKUP($B16,[1]апрель!$B:$F,5, ),0)</f>
        <v>0</v>
      </c>
      <c r="M16" s="11">
        <f>IFERROR(VLOOKUP($B16,[1]май!$B:$F,4, ),0)</f>
        <v>0</v>
      </c>
      <c r="N16" s="11">
        <f>IFERROR(VLOOKUP($B16,[1]май!$B:$F,5, ),0)</f>
        <v>0</v>
      </c>
      <c r="O16" s="11">
        <f>IFERROR(VLOOKUP($B16,[1]июнь!$B:$F,4, ),0)</f>
        <v>0</v>
      </c>
      <c r="P16" s="11">
        <f>IFERROR(VLOOKUP($B16,[1]июнь!$B:$F,5, ),0)</f>
        <v>0</v>
      </c>
      <c r="Q16" s="11">
        <f>IFERROR(VLOOKUP($B16,[1]июль!$B:$F,4, ),0)</f>
        <v>0</v>
      </c>
      <c r="R16" s="11">
        <f>IFERROR(VLOOKUP($B16,[1]июль!$B:$F,5, ),0)</f>
        <v>0</v>
      </c>
      <c r="S16" s="11">
        <f>IFERROR(VLOOKUP($B16,[1]август!$B:$F,4, ),0)</f>
        <v>0</v>
      </c>
      <c r="T16" s="11">
        <f>IFERROR(VLOOKUP($B16,[1]август!$B:$F,5, ),0)</f>
        <v>0</v>
      </c>
      <c r="U16" s="11">
        <f>IFERROR(VLOOKUP($B16,[1]сентябрь!$B:$F,4, ),0)</f>
        <v>0</v>
      </c>
      <c r="V16" s="11">
        <f>IFERROR(VLOOKUP($B16,[1]сентябрь!$B:$F,5, ),0)</f>
        <v>0</v>
      </c>
      <c r="W16" s="11">
        <f>IFERROR(VLOOKUP($B16,[1]октябрь!$B:$F,4, ),0)</f>
        <v>0</v>
      </c>
      <c r="X16" s="11">
        <f>IFERROR(VLOOKUP($B16,[1]октябрь!$B:$F,5, ),0)</f>
        <v>0</v>
      </c>
      <c r="Y16" s="11">
        <f>IFERROR(VLOOKUP($B16,[1]ноябрь!$B:$F,4, ),0)</f>
        <v>0</v>
      </c>
      <c r="Z16" s="11">
        <f>IFERROR(VLOOKUP($B16,[1]ноябрь!$B:$F,5, ),0)</f>
        <v>0</v>
      </c>
      <c r="AA16" s="11">
        <f>IFERROR(VLOOKUP($B16,[1]декабрь!$B:$F,4, ),0)</f>
        <v>0</v>
      </c>
      <c r="AB16" s="11">
        <f>IFERROR(VLOOKUP($B16,[1]декабрь!$B:$F,5, ),0)</f>
        <v>0</v>
      </c>
      <c r="AC16" s="12">
        <f t="shared" si="0"/>
        <v>0</v>
      </c>
    </row>
    <row r="17" spans="1:29" x14ac:dyDescent="0.25">
      <c r="A17" s="9" t="s">
        <v>34</v>
      </c>
      <c r="B17" s="10" t="s">
        <v>34</v>
      </c>
      <c r="C17" s="11">
        <f>IFERROR(VLOOKUP($B17,[1]январь!$B:$F,2, ),0)</f>
        <v>123.01</v>
      </c>
      <c r="D17" s="11">
        <f>IFERROR(VLOOKUP($B17,[1]январь!$B:$F,3, ),0)</f>
        <v>0</v>
      </c>
      <c r="E17" s="11">
        <f>IFERROR(VLOOKUP($B17,[1]январь!$B:$F,4, ),0)</f>
        <v>0.13</v>
      </c>
      <c r="F17" s="11">
        <f>IFERROR(VLOOKUP($B17,[1]январь!$B:$F,5, ),0)</f>
        <v>0</v>
      </c>
      <c r="G17" s="11">
        <f>IFERROR(VLOOKUP($B17,[1]февраль!$B:$F,4, ),0)</f>
        <v>0.1</v>
      </c>
      <c r="H17" s="11">
        <f>IFERROR(VLOOKUP($B17,[1]февраль!$B:$F,5, ),0)</f>
        <v>150</v>
      </c>
      <c r="I17" s="11">
        <f>IFERROR(VLOOKUP($B17,[1]март!$B:$F,4, ),0)</f>
        <v>0.1</v>
      </c>
      <c r="J17" s="11">
        <f>IFERROR(VLOOKUP($B17,[1]март!$B:$F,5, ),0)</f>
        <v>0</v>
      </c>
      <c r="K17" s="11">
        <f>IFERROR(VLOOKUP($B17,[1]апрель!$B:$F,4, ),0)</f>
        <v>0.04</v>
      </c>
      <c r="L17" s="11">
        <f>IFERROR(VLOOKUP($B17,[1]апрель!$B:$F,5, ),0)</f>
        <v>0</v>
      </c>
      <c r="M17" s="11">
        <f>IFERROR(VLOOKUP($B17,[1]май!$B:$F,4, ),0)</f>
        <v>210.61</v>
      </c>
      <c r="N17" s="11">
        <f>IFERROR(VLOOKUP($B17,[1]май!$B:$F,5, ),0)</f>
        <v>0</v>
      </c>
      <c r="O17" s="11">
        <f>IFERROR(VLOOKUP($B17,[1]июнь!$B:$F,4, ),0)</f>
        <v>1527.99</v>
      </c>
      <c r="P17" s="11">
        <f>IFERROR(VLOOKUP($B17,[1]июнь!$B:$F,5, ),0)</f>
        <v>183.99</v>
      </c>
      <c r="Q17" s="11">
        <f>IFERROR(VLOOKUP($B17,[1]июль!$B:$F,4, ),0)</f>
        <v>746.11</v>
      </c>
      <c r="R17" s="11">
        <f>IFERROR(VLOOKUP($B17,[1]июль!$B:$F,5, ),0)</f>
        <v>0</v>
      </c>
      <c r="S17" s="11">
        <f>IFERROR(VLOOKUP($B17,[1]август!$B:$F,4, ),0)</f>
        <v>826.71</v>
      </c>
      <c r="T17" s="11">
        <f>IFERROR(VLOOKUP($B17,[1]август!$B:$F,5, ),0)</f>
        <v>0</v>
      </c>
      <c r="U17" s="11">
        <f>IFERROR(VLOOKUP($B17,[1]сентябрь!$B:$F,4, ),0)</f>
        <v>742.67</v>
      </c>
      <c r="V17" s="11">
        <f>IFERROR(VLOOKUP($B17,[1]сентябрь!$B:$F,5, ),0)</f>
        <v>0</v>
      </c>
      <c r="W17" s="11">
        <f>IFERROR(VLOOKUP($B17,[1]октябрь!$B:$F,4, ),0)</f>
        <v>1165.4100000000001</v>
      </c>
      <c r="X17" s="11">
        <f>IFERROR(VLOOKUP($B17,[1]октябрь!$B:$F,5, ),0)</f>
        <v>3843.48</v>
      </c>
      <c r="Y17" s="11">
        <f>IFERROR(VLOOKUP($B17,[1]ноябрь!$B:$F,4, ),0)</f>
        <v>248.69</v>
      </c>
      <c r="Z17" s="11">
        <f>IFERROR(VLOOKUP($B17,[1]ноябрь!$B:$F,5, ),0)</f>
        <v>0</v>
      </c>
      <c r="AA17" s="11">
        <f>IFERROR(VLOOKUP($B17,[1]декабрь!$B:$F,4, ),0)</f>
        <v>6.47</v>
      </c>
      <c r="AB17" s="11">
        <f>IFERROR(VLOOKUP($B17,[1]декабрь!$B:$F,5, ),0)</f>
        <v>0</v>
      </c>
      <c r="AC17" s="12">
        <f t="shared" si="0"/>
        <v>-1420.5699999999997</v>
      </c>
    </row>
    <row r="18" spans="1:29" x14ac:dyDescent="0.25">
      <c r="A18" s="13" t="s">
        <v>35</v>
      </c>
      <c r="B18" s="10" t="s">
        <v>35</v>
      </c>
      <c r="C18" s="11">
        <f>IFERROR(VLOOKUP($B18,[1]январь!$B:$F,2, ),0)</f>
        <v>0</v>
      </c>
      <c r="D18" s="11">
        <f>IFERROR(VLOOKUP($B18,[1]январь!$B:$F,3, ),0)</f>
        <v>1028.68</v>
      </c>
      <c r="E18" s="11">
        <f>IFERROR(VLOOKUP($B18,[1]январь!$B:$F,4, ),0)</f>
        <v>0</v>
      </c>
      <c r="F18" s="11">
        <f>IFERROR(VLOOKUP($B18,[1]январь!$B:$F,5, ),0)</f>
        <v>0</v>
      </c>
      <c r="G18" s="11">
        <f>IFERROR(VLOOKUP($B18,[1]февраль!$B:$F,4, ),0)</f>
        <v>0</v>
      </c>
      <c r="H18" s="11">
        <f>IFERROR(VLOOKUP($B18,[1]февраль!$B:$F,5, ),0)</f>
        <v>0</v>
      </c>
      <c r="I18" s="11">
        <f>IFERROR(VLOOKUP($B18,[1]март!$B:$F,4, ),0)</f>
        <v>0</v>
      </c>
      <c r="J18" s="11">
        <f>IFERROR(VLOOKUP($B18,[1]март!$B:$F,5, ),0)</f>
        <v>0</v>
      </c>
      <c r="K18" s="11">
        <f>IFERROR(VLOOKUP($B18,[1]апрель!$B:$F,4, ),0)</f>
        <v>0</v>
      </c>
      <c r="L18" s="11">
        <f>IFERROR(VLOOKUP($B18,[1]апрель!$B:$F,5, ),0)</f>
        <v>0</v>
      </c>
      <c r="M18" s="11">
        <f>IFERROR(VLOOKUP($B18,[1]май!$B:$F,4, ),0)</f>
        <v>168.73</v>
      </c>
      <c r="N18" s="11">
        <f>IFERROR(VLOOKUP($B18,[1]май!$B:$F,5, ),0)</f>
        <v>0</v>
      </c>
      <c r="O18" s="11">
        <f>IFERROR(VLOOKUP($B18,[1]июнь!$B:$F,4, ),0)</f>
        <v>249.99</v>
      </c>
      <c r="P18" s="11">
        <f>IFERROR(VLOOKUP($B18,[1]июнь!$B:$F,5, ),0)</f>
        <v>990</v>
      </c>
      <c r="Q18" s="11">
        <f>IFERROR(VLOOKUP($B18,[1]июль!$B:$F,4, ),0)</f>
        <v>390.68</v>
      </c>
      <c r="R18" s="11">
        <f>IFERROR(VLOOKUP($B18,[1]июль!$B:$F,5, ),0)</f>
        <v>0</v>
      </c>
      <c r="S18" s="11">
        <f>IFERROR(VLOOKUP($B18,[1]август!$B:$F,4, ),0)</f>
        <v>237.05</v>
      </c>
      <c r="T18" s="11">
        <f>IFERROR(VLOOKUP($B18,[1]август!$B:$F,5, ),0)</f>
        <v>0</v>
      </c>
      <c r="U18" s="11">
        <f>IFERROR(VLOOKUP($B18,[1]сентябрь!$B:$F,4, ),0)</f>
        <v>304.5</v>
      </c>
      <c r="V18" s="11">
        <f>IFERROR(VLOOKUP($B18,[1]сентябрь!$B:$F,5, ),0)</f>
        <v>0</v>
      </c>
      <c r="W18" s="11">
        <f>IFERROR(VLOOKUP($B18,[1]октябрь!$B:$F,4, ),0)</f>
        <v>37.83</v>
      </c>
      <c r="X18" s="11">
        <f>IFERROR(VLOOKUP($B18,[1]октябрь!$B:$F,5, ),0)</f>
        <v>0</v>
      </c>
      <c r="Y18" s="11">
        <f>IFERROR(VLOOKUP($B18,[1]ноябрь!$B:$F,4, ),0)</f>
        <v>312.52999999999997</v>
      </c>
      <c r="Z18" s="11">
        <f>IFERROR(VLOOKUP($B18,[1]ноябрь!$B:$F,5, ),0)</f>
        <v>0</v>
      </c>
      <c r="AA18" s="11">
        <f>IFERROR(VLOOKUP($B18,[1]декабрь!$B:$F,4, ),0)</f>
        <v>0</v>
      </c>
      <c r="AB18" s="11">
        <f>IFERROR(VLOOKUP($B18,[1]декабрь!$B:$F,5, ),0)</f>
        <v>0</v>
      </c>
      <c r="AC18" s="12">
        <f t="shared" si="0"/>
        <v>317.37000000000012</v>
      </c>
    </row>
    <row r="19" spans="1:29" x14ac:dyDescent="0.25">
      <c r="A19" s="9" t="s">
        <v>36</v>
      </c>
      <c r="B19" s="10" t="s">
        <v>36</v>
      </c>
      <c r="C19" s="11">
        <f>IFERROR(VLOOKUP($B19,[1]январь!$B:$F,2, ),0)</f>
        <v>6254.54</v>
      </c>
      <c r="D19" s="11">
        <f>IFERROR(VLOOKUP($B19,[1]январь!$B:$F,3, ),0)</f>
        <v>0</v>
      </c>
      <c r="E19" s="11">
        <f>IFERROR(VLOOKUP($B19,[1]январь!$B:$F,4, ),0)</f>
        <v>8599.08</v>
      </c>
      <c r="F19" s="11">
        <f>IFERROR(VLOOKUP($B19,[1]январь!$B:$F,5, ),0)</f>
        <v>6930</v>
      </c>
      <c r="G19" s="11">
        <f>IFERROR(VLOOKUP($B19,[1]февраль!$B:$F,4, ),0)</f>
        <v>8299.25</v>
      </c>
      <c r="H19" s="11">
        <f>IFERROR(VLOOKUP($B19,[1]февраль!$B:$F,5, ),0)</f>
        <v>16830</v>
      </c>
      <c r="I19" s="11">
        <f>IFERROR(VLOOKUP($B19,[1]март!$B:$F,4, ),0)</f>
        <v>7088.88</v>
      </c>
      <c r="J19" s="11">
        <f>IFERROR(VLOOKUP($B19,[1]март!$B:$F,5, ),0)</f>
        <v>0</v>
      </c>
      <c r="K19" s="11">
        <f>IFERROR(VLOOKUP($B19,[1]апрель!$B:$F,4, ),0)</f>
        <v>5761.75</v>
      </c>
      <c r="L19" s="11">
        <f>IFERROR(VLOOKUP($B19,[1]апрель!$B:$F,5, ),0)</f>
        <v>0</v>
      </c>
      <c r="M19" s="11">
        <f>IFERROR(VLOOKUP($B19,[1]май!$B:$F,4, ),0)</f>
        <v>4122.03</v>
      </c>
      <c r="N19" s="11">
        <f>IFERROR(VLOOKUP($B19,[1]май!$B:$F,5, ),0)</f>
        <v>14850</v>
      </c>
      <c r="O19" s="11">
        <f>IFERROR(VLOOKUP($B19,[1]июнь!$B:$F,4, ),0)</f>
        <v>1899.52</v>
      </c>
      <c r="P19" s="11">
        <f>IFERROR(VLOOKUP($B19,[1]июнь!$B:$F,5, ),0)</f>
        <v>0</v>
      </c>
      <c r="Q19" s="11">
        <f>IFERROR(VLOOKUP($B19,[1]июль!$B:$F,4, ),0)</f>
        <v>1342.14</v>
      </c>
      <c r="R19" s="11">
        <f>IFERROR(VLOOKUP($B19,[1]июль!$B:$F,5, ),0)</f>
        <v>4950</v>
      </c>
      <c r="S19" s="11">
        <f>IFERROR(VLOOKUP($B19,[1]август!$B:$F,4, ),0)</f>
        <v>1203.78</v>
      </c>
      <c r="T19" s="11">
        <f>IFERROR(VLOOKUP($B19,[1]август!$B:$F,5, ),0)</f>
        <v>1089</v>
      </c>
      <c r="U19" s="11">
        <f>IFERROR(VLOOKUP($B19,[1]сентябрь!$B:$F,4, ),0)</f>
        <v>1441.99</v>
      </c>
      <c r="V19" s="11">
        <f>IFERROR(VLOOKUP($B19,[1]сентябрь!$B:$F,5, ),0)</f>
        <v>0</v>
      </c>
      <c r="W19" s="11">
        <f>IFERROR(VLOOKUP($B19,[1]октябрь!$B:$F,4, ),0)</f>
        <v>3028.62</v>
      </c>
      <c r="X19" s="11">
        <f>IFERROR(VLOOKUP($B19,[1]октябрь!$B:$F,5, ),0)</f>
        <v>1386</v>
      </c>
      <c r="Y19" s="11">
        <f>IFERROR(VLOOKUP($B19,[1]ноябрь!$B:$F,4, ),0)</f>
        <v>2893.67</v>
      </c>
      <c r="Z19" s="11">
        <f>IFERROR(VLOOKUP($B19,[1]ноябрь!$B:$F,5, ),0)</f>
        <v>5940</v>
      </c>
      <c r="AA19" s="11">
        <f>IFERROR(VLOOKUP($B19,[1]декабрь!$B:$F,4, ),0)</f>
        <v>4988.79</v>
      </c>
      <c r="AB19" s="11">
        <f>IFERROR(VLOOKUP($B19,[1]декабрь!$B:$F,5, ),0)</f>
        <v>0</v>
      </c>
      <c r="AC19" s="12">
        <f t="shared" si="0"/>
        <v>-4949.0399999999991</v>
      </c>
    </row>
    <row r="20" spans="1:29" x14ac:dyDescent="0.25">
      <c r="A20" s="13" t="s">
        <v>37</v>
      </c>
      <c r="B20" s="10" t="s">
        <v>37</v>
      </c>
      <c r="C20" s="11">
        <f>IFERROR(VLOOKUP($B20,[1]январь!$B:$F,2, ),0)</f>
        <v>0</v>
      </c>
      <c r="D20" s="11">
        <f>IFERROR(VLOOKUP($B20,[1]январь!$B:$F,3, ),0)</f>
        <v>37.409999999999997</v>
      </c>
      <c r="E20" s="11">
        <f>IFERROR(VLOOKUP($B20,[1]январь!$B:$F,4, ),0)</f>
        <v>2.06</v>
      </c>
      <c r="F20" s="11">
        <f>IFERROR(VLOOKUP($B20,[1]январь!$B:$F,5, ),0)</f>
        <v>0</v>
      </c>
      <c r="G20" s="11">
        <f>IFERROR(VLOOKUP($B20,[1]февраль!$B:$F,4, ),0)</f>
        <v>762.44</v>
      </c>
      <c r="H20" s="11">
        <f>IFERROR(VLOOKUP($B20,[1]февраль!$B:$F,5, ),0)</f>
        <v>990</v>
      </c>
      <c r="I20" s="11">
        <f>IFERROR(VLOOKUP($B20,[1]март!$B:$F,4, ),0)</f>
        <v>910.67</v>
      </c>
      <c r="J20" s="11">
        <f>IFERROR(VLOOKUP($B20,[1]март!$B:$F,5, ),0)</f>
        <v>0</v>
      </c>
      <c r="K20" s="11">
        <f>IFERROR(VLOOKUP($B20,[1]апрель!$B:$F,4, ),0)</f>
        <v>661</v>
      </c>
      <c r="L20" s="11">
        <f>IFERROR(VLOOKUP($B20,[1]апрель!$B:$F,5, ),0)</f>
        <v>0</v>
      </c>
      <c r="M20" s="11">
        <f>IFERROR(VLOOKUP($B20,[1]май!$B:$F,4, ),0)</f>
        <v>665.68</v>
      </c>
      <c r="N20" s="11">
        <f>IFERROR(VLOOKUP($B20,[1]май!$B:$F,5, ),0)</f>
        <v>1485</v>
      </c>
      <c r="O20" s="11">
        <f>IFERROR(VLOOKUP($B20,[1]июнь!$B:$F,4, ),0)</f>
        <v>522.9</v>
      </c>
      <c r="P20" s="11">
        <f>IFERROR(VLOOKUP($B20,[1]июнь!$B:$F,5, ),0)</f>
        <v>0</v>
      </c>
      <c r="Q20" s="11">
        <f>IFERROR(VLOOKUP($B20,[1]июль!$B:$F,4, ),0)</f>
        <v>5.71</v>
      </c>
      <c r="R20" s="11">
        <f>IFERROR(VLOOKUP($B20,[1]июль!$B:$F,5, ),0)</f>
        <v>1089</v>
      </c>
      <c r="S20" s="11">
        <f>IFERROR(VLOOKUP($B20,[1]август!$B:$F,4, ),0)</f>
        <v>13.33</v>
      </c>
      <c r="T20" s="11">
        <f>IFERROR(VLOOKUP($B20,[1]август!$B:$F,5, ),0)</f>
        <v>0</v>
      </c>
      <c r="U20" s="11">
        <f>IFERROR(VLOOKUP($B20,[1]сентябрь!$B:$F,4, ),0)</f>
        <v>10.45</v>
      </c>
      <c r="V20" s="11">
        <f>IFERROR(VLOOKUP($B20,[1]сентябрь!$B:$F,5, ),0)</f>
        <v>0</v>
      </c>
      <c r="W20" s="11">
        <f>IFERROR(VLOOKUP($B20,[1]октябрь!$B:$F,4, ),0)</f>
        <v>38</v>
      </c>
      <c r="X20" s="11">
        <f>IFERROR(VLOOKUP($B20,[1]октябрь!$B:$F,5, ),0)</f>
        <v>0</v>
      </c>
      <c r="Y20" s="11">
        <f>IFERROR(VLOOKUP($B20,[1]ноябрь!$B:$F,4, ),0)</f>
        <v>88.57</v>
      </c>
      <c r="Z20" s="11">
        <f>IFERROR(VLOOKUP($B20,[1]ноябрь!$B:$F,5, ),0)</f>
        <v>99</v>
      </c>
      <c r="AA20" s="11">
        <f>IFERROR(VLOOKUP($B20,[1]декабрь!$B:$F,4, ),0)</f>
        <v>630.77</v>
      </c>
      <c r="AB20" s="11">
        <f>IFERROR(VLOOKUP($B20,[1]декабрь!$B:$F,5, ),0)</f>
        <v>0</v>
      </c>
      <c r="AC20" s="12">
        <f t="shared" si="0"/>
        <v>-611.16999999999996</v>
      </c>
    </row>
    <row r="21" spans="1:29" x14ac:dyDescent="0.25">
      <c r="A21" s="9" t="s">
        <v>38</v>
      </c>
      <c r="B21" s="10" t="s">
        <v>38</v>
      </c>
      <c r="C21" s="11">
        <f>IFERROR(VLOOKUP($B21,[1]январь!$B:$F,2, ),0)</f>
        <v>10860.97</v>
      </c>
      <c r="D21" s="11">
        <f>IFERROR(VLOOKUP($B21,[1]январь!$B:$F,3, ),0)</f>
        <v>0</v>
      </c>
      <c r="E21" s="11">
        <f>IFERROR(VLOOKUP($B21,[1]январь!$B:$F,4, ),0)</f>
        <v>1322.6</v>
      </c>
      <c r="F21" s="11">
        <f>IFERROR(VLOOKUP($B21,[1]январь!$B:$F,5, ),0)</f>
        <v>0</v>
      </c>
      <c r="G21" s="11">
        <f>IFERROR(VLOOKUP($B21,[1]февраль!$B:$F,4, ),0)</f>
        <v>0</v>
      </c>
      <c r="H21" s="11">
        <f>IFERROR(VLOOKUP($B21,[1]февраль!$B:$F,5, ),0)</f>
        <v>0</v>
      </c>
      <c r="I21" s="11">
        <f>IFERROR(VLOOKUP($B21,[1]март!$B:$F,4, ),0)</f>
        <v>0</v>
      </c>
      <c r="J21" s="11">
        <f>IFERROR(VLOOKUP($B21,[1]март!$B:$F,5, ),0)</f>
        <v>16000</v>
      </c>
      <c r="K21" s="11">
        <f>IFERROR(VLOOKUP($B21,[1]апрель!$B:$F,4, ),0)</f>
        <v>0</v>
      </c>
      <c r="L21" s="11">
        <f>IFERROR(VLOOKUP($B21,[1]апрель!$B:$F,5, ),0)</f>
        <v>0</v>
      </c>
      <c r="M21" s="11">
        <f>IFERROR(VLOOKUP($B21,[1]май!$B:$F,4, ),0)</f>
        <v>1522.31</v>
      </c>
      <c r="N21" s="11">
        <f>IFERROR(VLOOKUP($B21,[1]май!$B:$F,5, ),0)</f>
        <v>0</v>
      </c>
      <c r="O21" s="11">
        <f>IFERROR(VLOOKUP($B21,[1]июнь!$B:$F,4, ),0)</f>
        <v>2232.8200000000002</v>
      </c>
      <c r="P21" s="11">
        <f>IFERROR(VLOOKUP($B21,[1]июнь!$B:$F,5, ),0)</f>
        <v>0</v>
      </c>
      <c r="Q21" s="11">
        <f>IFERROR(VLOOKUP($B21,[1]июль!$B:$F,4, ),0)</f>
        <v>1890.02</v>
      </c>
      <c r="R21" s="11">
        <f>IFERROR(VLOOKUP($B21,[1]июль!$B:$F,5, ),0)</f>
        <v>4950</v>
      </c>
      <c r="S21" s="11">
        <f>IFERROR(VLOOKUP($B21,[1]август!$B:$F,4, ),0)</f>
        <v>1853.13</v>
      </c>
      <c r="T21" s="11">
        <f>IFERROR(VLOOKUP($B21,[1]август!$B:$F,5, ),0)</f>
        <v>0</v>
      </c>
      <c r="U21" s="11">
        <f>IFERROR(VLOOKUP($B21,[1]сентябрь!$B:$F,4, ),0)</f>
        <v>2191.79</v>
      </c>
      <c r="V21" s="11">
        <f>IFERROR(VLOOKUP($B21,[1]сентябрь!$B:$F,5, ),0)</f>
        <v>0</v>
      </c>
      <c r="W21" s="11">
        <f>IFERROR(VLOOKUP($B21,[1]октябрь!$B:$F,4, ),0)</f>
        <v>2810.96</v>
      </c>
      <c r="X21" s="11">
        <f>IFERROR(VLOOKUP($B21,[1]октябрь!$B:$F,5, ),0)</f>
        <v>0</v>
      </c>
      <c r="Y21" s="11">
        <f>IFERROR(VLOOKUP($B21,[1]ноябрь!$B:$F,4, ),0)</f>
        <v>4250.9399999999996</v>
      </c>
      <c r="Z21" s="11">
        <f>IFERROR(VLOOKUP($B21,[1]ноябрь!$B:$F,5, ),0)</f>
        <v>0</v>
      </c>
      <c r="AA21" s="11">
        <f>IFERROR(VLOOKUP($B21,[1]декабрь!$B:$F,4, ),0)</f>
        <v>9009.64</v>
      </c>
      <c r="AB21" s="11">
        <f>IFERROR(VLOOKUP($B21,[1]декабрь!$B:$F,5, ),0)</f>
        <v>0</v>
      </c>
      <c r="AC21" s="12">
        <f t="shared" si="0"/>
        <v>-16995.179999999997</v>
      </c>
    </row>
    <row r="22" spans="1:29" x14ac:dyDescent="0.25">
      <c r="A22" s="13" t="s">
        <v>39</v>
      </c>
      <c r="B22" s="10" t="s">
        <v>39</v>
      </c>
      <c r="C22" s="11">
        <f>IFERROR(VLOOKUP($B22,[1]январь!$B:$F,2, ),0)</f>
        <v>2357.38</v>
      </c>
      <c r="D22" s="11">
        <f>IFERROR(VLOOKUP($B22,[1]январь!$B:$F,3, ),0)</f>
        <v>0</v>
      </c>
      <c r="E22" s="11">
        <f>IFERROR(VLOOKUP($B22,[1]январь!$B:$F,4, ),0)</f>
        <v>713.22</v>
      </c>
      <c r="F22" s="11">
        <f>IFERROR(VLOOKUP($B22,[1]январь!$B:$F,5, ),0)</f>
        <v>0</v>
      </c>
      <c r="G22" s="11">
        <f>IFERROR(VLOOKUP($B22,[1]февраль!$B:$F,4, ),0)</f>
        <v>981.34</v>
      </c>
      <c r="H22" s="11">
        <f>IFERROR(VLOOKUP($B22,[1]февраль!$B:$F,5, ),0)</f>
        <v>0</v>
      </c>
      <c r="I22" s="11">
        <f>IFERROR(VLOOKUP($B22,[1]март!$B:$F,4, ),0)</f>
        <v>943.1</v>
      </c>
      <c r="J22" s="11">
        <f>IFERROR(VLOOKUP($B22,[1]март!$B:$F,5, ),0)</f>
        <v>5000</v>
      </c>
      <c r="K22" s="11">
        <f>IFERROR(VLOOKUP($B22,[1]апрель!$B:$F,4, ),0)</f>
        <v>472.2</v>
      </c>
      <c r="L22" s="11">
        <f>IFERROR(VLOOKUP($B22,[1]апрель!$B:$F,5, ),0)</f>
        <v>0</v>
      </c>
      <c r="M22" s="11">
        <f>IFERROR(VLOOKUP($B22,[1]май!$B:$F,4, ),0)</f>
        <v>401.53</v>
      </c>
      <c r="N22" s="11">
        <f>IFERROR(VLOOKUP($B22,[1]май!$B:$F,5, ),0)</f>
        <v>0</v>
      </c>
      <c r="O22" s="11">
        <f>IFERROR(VLOOKUP($B22,[1]июнь!$B:$F,4, ),0)</f>
        <v>265.43</v>
      </c>
      <c r="P22" s="11">
        <f>IFERROR(VLOOKUP($B22,[1]июнь!$B:$F,5, ),0)</f>
        <v>0</v>
      </c>
      <c r="Q22" s="11">
        <f>IFERROR(VLOOKUP($B22,[1]июль!$B:$F,4, ),0)</f>
        <v>390.3</v>
      </c>
      <c r="R22" s="11">
        <f>IFERROR(VLOOKUP($B22,[1]июль!$B:$F,5, ),0)</f>
        <v>0</v>
      </c>
      <c r="S22" s="11">
        <f>IFERROR(VLOOKUP($B22,[1]август!$B:$F,4, ),0)</f>
        <v>527.16999999999996</v>
      </c>
      <c r="T22" s="11">
        <f>IFERROR(VLOOKUP($B22,[1]август!$B:$F,5, ),0)</f>
        <v>0</v>
      </c>
      <c r="U22" s="11">
        <f>IFERROR(VLOOKUP($B22,[1]сентябрь!$B:$F,4, ),0)</f>
        <v>488.26</v>
      </c>
      <c r="V22" s="11">
        <f>IFERROR(VLOOKUP($B22,[1]сентябрь!$B:$F,5, ),0)</f>
        <v>0</v>
      </c>
      <c r="W22" s="11">
        <f>IFERROR(VLOOKUP($B22,[1]октябрь!$B:$F,4, ),0)</f>
        <v>730.47</v>
      </c>
      <c r="X22" s="11">
        <f>IFERROR(VLOOKUP($B22,[1]октябрь!$B:$F,5, ),0)</f>
        <v>0</v>
      </c>
      <c r="Y22" s="11">
        <f>IFERROR(VLOOKUP($B22,[1]ноябрь!$B:$F,4, ),0)</f>
        <v>1039.82</v>
      </c>
      <c r="Z22" s="11">
        <f>IFERROR(VLOOKUP($B22,[1]ноябрь!$B:$F,5, ),0)</f>
        <v>0</v>
      </c>
      <c r="AA22" s="11">
        <f>IFERROR(VLOOKUP($B22,[1]декабрь!$B:$F,4, ),0)</f>
        <v>55.21</v>
      </c>
      <c r="AB22" s="11">
        <f>IFERROR(VLOOKUP($B22,[1]декабрь!$B:$F,5, ),0)</f>
        <v>0</v>
      </c>
      <c r="AC22" s="12">
        <f t="shared" si="0"/>
        <v>-4365.43</v>
      </c>
    </row>
    <row r="23" spans="1:29" x14ac:dyDescent="0.25">
      <c r="A23" s="9" t="s">
        <v>40</v>
      </c>
      <c r="B23" s="10" t="s">
        <v>40</v>
      </c>
      <c r="C23" s="11">
        <f>IFERROR(VLOOKUP($B23,[1]январь!$B:$F,2, ),0)</f>
        <v>0</v>
      </c>
      <c r="D23" s="11">
        <f>IFERROR(VLOOKUP($B23,[1]январь!$B:$F,3, ),0)</f>
        <v>2952.29</v>
      </c>
      <c r="E23" s="11">
        <f>IFERROR(VLOOKUP($B23,[1]январь!$B:$F,4, ),0)</f>
        <v>0</v>
      </c>
      <c r="F23" s="11">
        <f>IFERROR(VLOOKUP($B23,[1]январь!$B:$F,5, ),0)</f>
        <v>0</v>
      </c>
      <c r="G23" s="11">
        <f>IFERROR(VLOOKUP($B23,[1]февраль!$B:$F,4, ),0)</f>
        <v>0</v>
      </c>
      <c r="H23" s="11">
        <f>IFERROR(VLOOKUP($B23,[1]февраль!$B:$F,5, ),0)</f>
        <v>0</v>
      </c>
      <c r="I23" s="11">
        <f>IFERROR(VLOOKUP($B23,[1]март!$B:$F,4, ),0)</f>
        <v>0</v>
      </c>
      <c r="J23" s="11">
        <f>IFERROR(VLOOKUP($B23,[1]март!$B:$F,5, ),0)</f>
        <v>0</v>
      </c>
      <c r="K23" s="11">
        <f>IFERROR(VLOOKUP($B23,[1]апрель!$B:$F,4, ),0)</f>
        <v>0</v>
      </c>
      <c r="L23" s="11">
        <f>IFERROR(VLOOKUP($B23,[1]апрель!$B:$F,5, ),0)</f>
        <v>0</v>
      </c>
      <c r="M23" s="11">
        <f>IFERROR(VLOOKUP($B23,[1]май!$B:$F,4, ),0)</f>
        <v>0</v>
      </c>
      <c r="N23" s="11">
        <f>IFERROR(VLOOKUP($B23,[1]май!$B:$F,5, ),0)</f>
        <v>0</v>
      </c>
      <c r="O23" s="11">
        <f>IFERROR(VLOOKUP($B23,[1]июнь!$B:$F,4, ),0)</f>
        <v>13.08</v>
      </c>
      <c r="P23" s="11">
        <f>IFERROR(VLOOKUP($B23,[1]июнь!$B:$F,5, ),0)</f>
        <v>0</v>
      </c>
      <c r="Q23" s="11">
        <f>IFERROR(VLOOKUP($B23,[1]июль!$B:$F,4, ),0)</f>
        <v>311.08</v>
      </c>
      <c r="R23" s="11">
        <f>IFERROR(VLOOKUP($B23,[1]июль!$B:$F,5, ),0)</f>
        <v>0</v>
      </c>
      <c r="S23" s="11">
        <f>IFERROR(VLOOKUP($B23,[1]август!$B:$F,4, ),0)</f>
        <v>142.55000000000001</v>
      </c>
      <c r="T23" s="11">
        <f>IFERROR(VLOOKUP($B23,[1]август!$B:$F,5, ),0)</f>
        <v>0</v>
      </c>
      <c r="U23" s="11">
        <f>IFERROR(VLOOKUP($B23,[1]сентябрь!$B:$F,4, ),0)</f>
        <v>79.069999999999993</v>
      </c>
      <c r="V23" s="11">
        <f>IFERROR(VLOOKUP($B23,[1]сентябрь!$B:$F,5, ),0)</f>
        <v>0</v>
      </c>
      <c r="W23" s="11">
        <f>IFERROR(VLOOKUP($B23,[1]октябрь!$B:$F,4, ),0)</f>
        <v>44.04</v>
      </c>
      <c r="X23" s="11">
        <f>IFERROR(VLOOKUP($B23,[1]октябрь!$B:$F,5, ),0)</f>
        <v>0</v>
      </c>
      <c r="Y23" s="11">
        <f>IFERROR(VLOOKUP($B23,[1]ноябрь!$B:$F,4, ),0)</f>
        <v>20.75</v>
      </c>
      <c r="Z23" s="11">
        <f>IFERROR(VLOOKUP($B23,[1]ноябрь!$B:$F,5, ),0)</f>
        <v>0</v>
      </c>
      <c r="AA23" s="11">
        <f>IFERROR(VLOOKUP($B23,[1]декабрь!$B:$F,4, ),0)</f>
        <v>9.4600000000000009</v>
      </c>
      <c r="AB23" s="11">
        <f>IFERROR(VLOOKUP($B23,[1]декабрь!$B:$F,5, ),0)</f>
        <v>0</v>
      </c>
      <c r="AC23" s="12">
        <f t="shared" si="0"/>
        <v>2332.2599999999998</v>
      </c>
    </row>
    <row r="24" spans="1:29" x14ac:dyDescent="0.25">
      <c r="A24" s="13" t="s">
        <v>41</v>
      </c>
      <c r="B24" s="10" t="s">
        <v>41</v>
      </c>
      <c r="C24" s="11">
        <f>IFERROR(VLOOKUP($B24,[1]январь!$B:$F,2, ),0)</f>
        <v>0</v>
      </c>
      <c r="D24" s="11">
        <f>IFERROR(VLOOKUP($B24,[1]январь!$B:$F,3, ),0)</f>
        <v>0</v>
      </c>
      <c r="E24" s="11">
        <f>IFERROR(VLOOKUP($B24,[1]январь!$B:$F,4, ),0)</f>
        <v>0</v>
      </c>
      <c r="F24" s="11">
        <f>IFERROR(VLOOKUP($B24,[1]январь!$B:$F,5, ),0)</f>
        <v>0</v>
      </c>
      <c r="G24" s="11">
        <f>IFERROR(VLOOKUP($B24,[1]февраль!$B:$F,4, ),0)</f>
        <v>0</v>
      </c>
      <c r="H24" s="11">
        <f>IFERROR(VLOOKUP($B24,[1]февраль!$B:$F,5, ),0)</f>
        <v>0</v>
      </c>
      <c r="I24" s="11">
        <f>IFERROR(VLOOKUP($B24,[1]март!$B:$F,4, ),0)</f>
        <v>0</v>
      </c>
      <c r="J24" s="11">
        <f>IFERROR(VLOOKUP($B24,[1]март!$B:$F,5, ),0)</f>
        <v>0</v>
      </c>
      <c r="K24" s="11">
        <f>IFERROR(VLOOKUP($B24,[1]апрель!$B:$F,4, ),0)</f>
        <v>0</v>
      </c>
      <c r="L24" s="11">
        <f>IFERROR(VLOOKUP($B24,[1]апрель!$B:$F,5, ),0)</f>
        <v>0</v>
      </c>
      <c r="M24" s="11">
        <f>IFERROR(VLOOKUP($B24,[1]май!$B:$F,4, ),0)</f>
        <v>0</v>
      </c>
      <c r="N24" s="11">
        <f>IFERROR(VLOOKUP($B24,[1]май!$B:$F,5, ),0)</f>
        <v>0</v>
      </c>
      <c r="O24" s="11">
        <f>IFERROR(VLOOKUP($B24,[1]июнь!$B:$F,4, ),0)</f>
        <v>0</v>
      </c>
      <c r="P24" s="11">
        <f>IFERROR(VLOOKUP($B24,[1]июнь!$B:$F,5, ),0)</f>
        <v>0</v>
      </c>
      <c r="Q24" s="11">
        <f>IFERROR(VLOOKUP($B24,[1]июль!$B:$F,4, ),0)</f>
        <v>0</v>
      </c>
      <c r="R24" s="11">
        <f>IFERROR(VLOOKUP($B24,[1]июль!$B:$F,5, ),0)</f>
        <v>0</v>
      </c>
      <c r="S24" s="11">
        <f>IFERROR(VLOOKUP($B24,[1]август!$B:$F,4, ),0)</f>
        <v>0</v>
      </c>
      <c r="T24" s="11">
        <f>IFERROR(VLOOKUP($B24,[1]август!$B:$F,5, ),0)</f>
        <v>0</v>
      </c>
      <c r="U24" s="11">
        <f>IFERROR(VLOOKUP($B24,[1]сентябрь!$B:$F,4, ),0)</f>
        <v>0</v>
      </c>
      <c r="V24" s="11">
        <f>IFERROR(VLOOKUP($B24,[1]сентябрь!$B:$F,5, ),0)</f>
        <v>0</v>
      </c>
      <c r="W24" s="11">
        <f>IFERROR(VLOOKUP($B24,[1]октябрь!$B:$F,4, ),0)</f>
        <v>0</v>
      </c>
      <c r="X24" s="11">
        <f>IFERROR(VLOOKUP($B24,[1]октябрь!$B:$F,5, ),0)</f>
        <v>0</v>
      </c>
      <c r="Y24" s="11">
        <f>IFERROR(VLOOKUP($B24,[1]ноябрь!$B:$F,4, ),0)</f>
        <v>0</v>
      </c>
      <c r="Z24" s="11">
        <f>IFERROR(VLOOKUP($B24,[1]ноябрь!$B:$F,5, ),0)</f>
        <v>0</v>
      </c>
      <c r="AA24" s="11">
        <f>IFERROR(VLOOKUP($B24,[1]декабрь!$B:$F,4, ),0)</f>
        <v>0</v>
      </c>
      <c r="AB24" s="11">
        <f>IFERROR(VLOOKUP($B24,[1]декабрь!$B:$F,5, ),0)</f>
        <v>0</v>
      </c>
      <c r="AC24" s="12">
        <f t="shared" si="0"/>
        <v>0</v>
      </c>
    </row>
    <row r="25" spans="1:29" x14ac:dyDescent="0.25">
      <c r="A25" s="9" t="s">
        <v>42</v>
      </c>
      <c r="B25" s="10" t="s">
        <v>42</v>
      </c>
      <c r="C25" s="11">
        <f>IFERROR(VLOOKUP($B25,[1]январь!$B:$F,2, ),0)</f>
        <v>0</v>
      </c>
      <c r="D25" s="11">
        <f>IFERROR(VLOOKUP($B25,[1]январь!$B:$F,3, ),0)</f>
        <v>0</v>
      </c>
      <c r="E25" s="11">
        <f>IFERROR(VLOOKUP($B25,[1]январь!$B:$F,4, ),0)</f>
        <v>0</v>
      </c>
      <c r="F25" s="11">
        <f>IFERROR(VLOOKUP($B25,[1]январь!$B:$F,5, ),0)</f>
        <v>0</v>
      </c>
      <c r="G25" s="11">
        <f>IFERROR(VLOOKUP($B25,[1]февраль!$B:$F,4, ),0)</f>
        <v>0</v>
      </c>
      <c r="H25" s="11">
        <f>IFERROR(VLOOKUP($B25,[1]февраль!$B:$F,5, ),0)</f>
        <v>0</v>
      </c>
      <c r="I25" s="11">
        <f>IFERROR(VLOOKUP($B25,[1]март!$B:$F,4, ),0)</f>
        <v>0</v>
      </c>
      <c r="J25" s="11">
        <f>IFERROR(VLOOKUP($B25,[1]март!$B:$F,5, ),0)</f>
        <v>0</v>
      </c>
      <c r="K25" s="11">
        <f>IFERROR(VLOOKUP($B25,[1]апрель!$B:$F,4, ),0)</f>
        <v>0</v>
      </c>
      <c r="L25" s="11">
        <f>IFERROR(VLOOKUP($B25,[1]апрель!$B:$F,5, ),0)</f>
        <v>0</v>
      </c>
      <c r="M25" s="11">
        <f>IFERROR(VLOOKUP($B25,[1]май!$B:$F,4, ),0)</f>
        <v>0</v>
      </c>
      <c r="N25" s="11">
        <f>IFERROR(VLOOKUP($B25,[1]май!$B:$F,5, ),0)</f>
        <v>0</v>
      </c>
      <c r="O25" s="11">
        <f>IFERROR(VLOOKUP($B25,[1]июнь!$B:$F,4, ),0)</f>
        <v>0</v>
      </c>
      <c r="P25" s="11">
        <f>IFERROR(VLOOKUP($B25,[1]июнь!$B:$F,5, ),0)</f>
        <v>0</v>
      </c>
      <c r="Q25" s="11">
        <f>IFERROR(VLOOKUP($B25,[1]июль!$B:$F,4, ),0)</f>
        <v>0</v>
      </c>
      <c r="R25" s="11">
        <f>IFERROR(VLOOKUP($B25,[1]июль!$B:$F,5, ),0)</f>
        <v>0</v>
      </c>
      <c r="S25" s="11">
        <f>IFERROR(VLOOKUP($B25,[1]август!$B:$F,4, ),0)</f>
        <v>0</v>
      </c>
      <c r="T25" s="11">
        <f>IFERROR(VLOOKUP($B25,[1]август!$B:$F,5, ),0)</f>
        <v>0</v>
      </c>
      <c r="U25" s="11">
        <f>IFERROR(VLOOKUP($B25,[1]сентябрь!$B:$F,4, ),0)</f>
        <v>0</v>
      </c>
      <c r="V25" s="11">
        <f>IFERROR(VLOOKUP($B25,[1]сентябрь!$B:$F,5, ),0)</f>
        <v>0</v>
      </c>
      <c r="W25" s="11">
        <f>IFERROR(VLOOKUP($B25,[1]октябрь!$B:$F,4, ),0)</f>
        <v>0</v>
      </c>
      <c r="X25" s="11">
        <f>IFERROR(VLOOKUP($B25,[1]октябрь!$B:$F,5, ),0)</f>
        <v>0</v>
      </c>
      <c r="Y25" s="11">
        <f>IFERROR(VLOOKUP($B25,[1]ноябрь!$B:$F,4, ),0)</f>
        <v>0</v>
      </c>
      <c r="Z25" s="11">
        <f>IFERROR(VLOOKUP($B25,[1]ноябрь!$B:$F,5, ),0)</f>
        <v>0</v>
      </c>
      <c r="AA25" s="11">
        <f>IFERROR(VLOOKUP($B25,[1]декабрь!$B:$F,4, ),0)</f>
        <v>0</v>
      </c>
      <c r="AB25" s="11">
        <f>IFERROR(VLOOKUP($B25,[1]декабрь!$B:$F,5, ),0)</f>
        <v>0</v>
      </c>
      <c r="AC25" s="12">
        <f t="shared" si="0"/>
        <v>0</v>
      </c>
    </row>
    <row r="26" spans="1:29" x14ac:dyDescent="0.25">
      <c r="A26" s="13" t="s">
        <v>43</v>
      </c>
      <c r="B26" s="10" t="s">
        <v>43</v>
      </c>
      <c r="C26" s="11">
        <f>IFERROR(VLOOKUP($B26,[1]январь!$B:$F,2, ),0)</f>
        <v>0</v>
      </c>
      <c r="D26" s="11">
        <f>IFERROR(VLOOKUP($B26,[1]январь!$B:$F,3, ),0)</f>
        <v>0</v>
      </c>
      <c r="E26" s="11">
        <f>IFERROR(VLOOKUP($B26,[1]январь!$B:$F,4, ),0)</f>
        <v>0</v>
      </c>
      <c r="F26" s="11">
        <f>IFERROR(VLOOKUP($B26,[1]январь!$B:$F,5, ),0)</f>
        <v>0</v>
      </c>
      <c r="G26" s="11">
        <f>IFERROR(VLOOKUP($B26,[1]февраль!$B:$F,4, ),0)</f>
        <v>0</v>
      </c>
      <c r="H26" s="11">
        <f>IFERROR(VLOOKUP($B26,[1]февраль!$B:$F,5, ),0)</f>
        <v>0</v>
      </c>
      <c r="I26" s="11">
        <f>IFERROR(VLOOKUP($B26,[1]март!$B:$F,4, ),0)</f>
        <v>0</v>
      </c>
      <c r="J26" s="11">
        <f>IFERROR(VLOOKUP($B26,[1]март!$B:$F,5, ),0)</f>
        <v>0</v>
      </c>
      <c r="K26" s="11">
        <f>IFERROR(VLOOKUP($B26,[1]апрель!$B:$F,4, ),0)</f>
        <v>0</v>
      </c>
      <c r="L26" s="11">
        <f>IFERROR(VLOOKUP($B26,[1]апрель!$B:$F,5, ),0)</f>
        <v>0</v>
      </c>
      <c r="M26" s="11">
        <f>IFERROR(VLOOKUP($B26,[1]май!$B:$F,4, ),0)</f>
        <v>0</v>
      </c>
      <c r="N26" s="11">
        <f>IFERROR(VLOOKUP($B26,[1]май!$B:$F,5, ),0)</f>
        <v>0</v>
      </c>
      <c r="O26" s="11">
        <f>IFERROR(VLOOKUP($B26,[1]июнь!$B:$F,4, ),0)</f>
        <v>0</v>
      </c>
      <c r="P26" s="11">
        <f>IFERROR(VLOOKUP($B26,[1]июнь!$B:$F,5, ),0)</f>
        <v>0</v>
      </c>
      <c r="Q26" s="11">
        <f>IFERROR(VLOOKUP($B26,[1]июль!$B:$F,4, ),0)</f>
        <v>0</v>
      </c>
      <c r="R26" s="11">
        <f>IFERROR(VLOOKUP($B26,[1]июль!$B:$F,5, ),0)</f>
        <v>0</v>
      </c>
      <c r="S26" s="11">
        <f>IFERROR(VLOOKUP($B26,[1]август!$B:$F,4, ),0)</f>
        <v>0</v>
      </c>
      <c r="T26" s="11">
        <f>IFERROR(VLOOKUP($B26,[1]август!$B:$F,5, ),0)</f>
        <v>0</v>
      </c>
      <c r="U26" s="11">
        <f>IFERROR(VLOOKUP($B26,[1]сентябрь!$B:$F,4, ),0)</f>
        <v>0</v>
      </c>
      <c r="V26" s="11">
        <f>IFERROR(VLOOKUP($B26,[1]сентябрь!$B:$F,5, ),0)</f>
        <v>0</v>
      </c>
      <c r="W26" s="11">
        <f>IFERROR(VLOOKUP($B26,[1]октябрь!$B:$F,4, ),0)</f>
        <v>0</v>
      </c>
      <c r="X26" s="11">
        <f>IFERROR(VLOOKUP($B26,[1]октябрь!$B:$F,5, ),0)</f>
        <v>0</v>
      </c>
      <c r="Y26" s="11">
        <f>IFERROR(VLOOKUP($B26,[1]ноябрь!$B:$F,4, ),0)</f>
        <v>0</v>
      </c>
      <c r="Z26" s="11">
        <f>IFERROR(VLOOKUP($B26,[1]ноябрь!$B:$F,5, ),0)</f>
        <v>0</v>
      </c>
      <c r="AA26" s="11">
        <f>IFERROR(VLOOKUP($B26,[1]декабрь!$B:$F,4, ),0)</f>
        <v>0</v>
      </c>
      <c r="AB26" s="11">
        <f>IFERROR(VLOOKUP($B26,[1]декабрь!$B:$F,5, ),0)</f>
        <v>0</v>
      </c>
      <c r="AC26" s="12">
        <f t="shared" si="0"/>
        <v>0</v>
      </c>
    </row>
    <row r="27" spans="1:29" x14ac:dyDescent="0.25">
      <c r="A27" s="9" t="s">
        <v>44</v>
      </c>
      <c r="B27" s="10" t="s">
        <v>45</v>
      </c>
      <c r="C27" s="11">
        <f>IFERROR(VLOOKUP($B27,[1]январь!$B:$F,2, ),0)</f>
        <v>9666.7000000000007</v>
      </c>
      <c r="D27" s="11">
        <f>IFERROR(VLOOKUP($B27,[1]январь!$B:$F,3, ),0)</f>
        <v>0</v>
      </c>
      <c r="E27" s="11">
        <f>IFERROR(VLOOKUP($B27,[1]январь!$B:$F,4, ),0)</f>
        <v>6544.06</v>
      </c>
      <c r="F27" s="11">
        <f>IFERROR(VLOOKUP($B27,[1]январь!$B:$F,5, ),0)</f>
        <v>10395</v>
      </c>
      <c r="G27" s="11">
        <f>IFERROR(VLOOKUP($B27,[1]февраль!$B:$F,4, ),0)</f>
        <v>7320.23</v>
      </c>
      <c r="H27" s="11">
        <f>IFERROR(VLOOKUP($B27,[1]февраль!$B:$F,5, ),0)</f>
        <v>14000</v>
      </c>
      <c r="I27" s="11">
        <f>IFERROR(VLOOKUP($B27,[1]март!$B:$F,4, ),0)</f>
        <v>5757.93</v>
      </c>
      <c r="J27" s="11">
        <f>IFERROR(VLOOKUP($B27,[1]март!$B:$F,5, ),0)</f>
        <v>0</v>
      </c>
      <c r="K27" s="11">
        <f>IFERROR(VLOOKUP($B27,[1]апрель!$B:$F,4, ),0)</f>
        <v>5395.64</v>
      </c>
      <c r="L27" s="11">
        <f>IFERROR(VLOOKUP($B27,[1]апрель!$B:$F,5, ),0)</f>
        <v>15000</v>
      </c>
      <c r="M27" s="11">
        <f>IFERROR(VLOOKUP($B27,[1]май!$B:$F,4, ),0)</f>
        <v>1648.58</v>
      </c>
      <c r="N27" s="11">
        <f>IFERROR(VLOOKUP($B27,[1]май!$B:$F,5, ),0)</f>
        <v>5000</v>
      </c>
      <c r="O27" s="11">
        <f>IFERROR(VLOOKUP($B27,[1]июнь!$B:$F,4, ),0)</f>
        <v>2201.94</v>
      </c>
      <c r="P27" s="11">
        <f>IFERROR(VLOOKUP($B27,[1]июнь!$B:$F,5, ),0)</f>
        <v>0</v>
      </c>
      <c r="Q27" s="11">
        <f>IFERROR(VLOOKUP($B27,[1]июль!$B:$F,4, ),0)</f>
        <v>2555.0700000000002</v>
      </c>
      <c r="R27" s="11">
        <f>IFERROR(VLOOKUP($B27,[1]июль!$B:$F,5, ),0)</f>
        <v>0</v>
      </c>
      <c r="S27" s="11">
        <f>IFERROR(VLOOKUP($B27,[1]август!$B:$F,4, ),0)</f>
        <v>1815.44</v>
      </c>
      <c r="T27" s="11">
        <f>IFERROR(VLOOKUP($B27,[1]август!$B:$F,5, ),0)</f>
        <v>5000</v>
      </c>
      <c r="U27" s="11">
        <f>IFERROR(VLOOKUP($B27,[1]сентябрь!$B:$F,4, ),0)</f>
        <v>2491.3000000000002</v>
      </c>
      <c r="V27" s="11">
        <f>IFERROR(VLOOKUP($B27,[1]сентябрь!$B:$F,5, ),0)</f>
        <v>0</v>
      </c>
      <c r="W27" s="11">
        <f>IFERROR(VLOOKUP($B27,[1]октябрь!$B:$F,4, ),0)</f>
        <v>2751.07</v>
      </c>
      <c r="X27" s="11">
        <f>IFERROR(VLOOKUP($B27,[1]октябрь!$B:$F,5, ),0)</f>
        <v>0</v>
      </c>
      <c r="Y27" s="11">
        <f>IFERROR(VLOOKUP($B27,[1]ноябрь!$B:$F,4, ),0)</f>
        <v>4035.09</v>
      </c>
      <c r="Z27" s="11">
        <f>IFERROR(VLOOKUP($B27,[1]ноябрь!$B:$F,5, ),0)</f>
        <v>0</v>
      </c>
      <c r="AA27" s="11">
        <f>IFERROR(VLOOKUP($B27,[1]декабрь!$B:$F,4, ),0)</f>
        <v>10566.14</v>
      </c>
      <c r="AB27" s="11">
        <f>IFERROR(VLOOKUP($B27,[1]декабрь!$B:$F,5, ),0)</f>
        <v>5000</v>
      </c>
      <c r="AC27" s="12">
        <f t="shared" si="0"/>
        <v>-8354.1899999999951</v>
      </c>
    </row>
    <row r="28" spans="1:29" x14ac:dyDescent="0.25">
      <c r="A28" s="13" t="s">
        <v>44</v>
      </c>
      <c r="B28" s="10" t="s">
        <v>46</v>
      </c>
      <c r="C28" s="11">
        <f>IFERROR(VLOOKUP($B28,[1]январь!$B:$F,2, ),0)</f>
        <v>0</v>
      </c>
      <c r="D28" s="11">
        <f>IFERROR(VLOOKUP($B28,[1]январь!$B:$F,3, ),0)</f>
        <v>1991.48</v>
      </c>
      <c r="E28" s="11">
        <f>IFERROR(VLOOKUP($B28,[1]январь!$B:$F,4, ),0)</f>
        <v>0</v>
      </c>
      <c r="F28" s="11">
        <f>IFERROR(VLOOKUP($B28,[1]январь!$B:$F,5, ),0)</f>
        <v>0</v>
      </c>
      <c r="G28" s="11">
        <f>IFERROR(VLOOKUP($B28,[1]февраль!$B:$F,4, ),0)</f>
        <v>0</v>
      </c>
      <c r="H28" s="11">
        <f>IFERROR(VLOOKUP($B28,[1]февраль!$B:$F,5, ),0)</f>
        <v>0</v>
      </c>
      <c r="I28" s="11">
        <f>IFERROR(VLOOKUP($B28,[1]март!$B:$F,4, ),0)</f>
        <v>0</v>
      </c>
      <c r="J28" s="11">
        <f>IFERROR(VLOOKUP($B28,[1]март!$B:$F,5, ),0)</f>
        <v>0</v>
      </c>
      <c r="K28" s="11">
        <f>IFERROR(VLOOKUP($B28,[1]апрель!$B:$F,4, ),0)</f>
        <v>0</v>
      </c>
      <c r="L28" s="11">
        <f>IFERROR(VLOOKUP($B28,[1]апрель!$B:$F,5, ),0)</f>
        <v>0</v>
      </c>
      <c r="M28" s="11">
        <f>IFERROR(VLOOKUP($B28,[1]май!$B:$F,4, ),0)</f>
        <v>1.74</v>
      </c>
      <c r="N28" s="11">
        <f>IFERROR(VLOOKUP($B28,[1]май!$B:$F,5, ),0)</f>
        <v>0</v>
      </c>
      <c r="O28" s="11">
        <f>IFERROR(VLOOKUP($B28,[1]июнь!$B:$F,4, ),0)</f>
        <v>191.76</v>
      </c>
      <c r="P28" s="11">
        <f>IFERROR(VLOOKUP($B28,[1]июнь!$B:$F,5, ),0)</f>
        <v>0</v>
      </c>
      <c r="Q28" s="11">
        <f>IFERROR(VLOOKUP($B28,[1]июль!$B:$F,4, ),0)</f>
        <v>405.26</v>
      </c>
      <c r="R28" s="11">
        <f>IFERROR(VLOOKUP($B28,[1]июль!$B:$F,5, ),0)</f>
        <v>0</v>
      </c>
      <c r="S28" s="11">
        <f>IFERROR(VLOOKUP($B28,[1]август!$B:$F,4, ),0)</f>
        <v>538.29999999999995</v>
      </c>
      <c r="T28" s="11">
        <f>IFERROR(VLOOKUP($B28,[1]август!$B:$F,5, ),0)</f>
        <v>5000</v>
      </c>
      <c r="U28" s="11">
        <f>IFERROR(VLOOKUP($B28,[1]сентябрь!$B:$F,4, ),0)</f>
        <v>456.65</v>
      </c>
      <c r="V28" s="11">
        <f>IFERROR(VLOOKUP($B28,[1]сентябрь!$B:$F,5, ),0)</f>
        <v>0</v>
      </c>
      <c r="W28" s="11">
        <f>IFERROR(VLOOKUP($B28,[1]октябрь!$B:$F,4, ),0)</f>
        <v>592.89</v>
      </c>
      <c r="X28" s="11">
        <f>IFERROR(VLOOKUP($B28,[1]октябрь!$B:$F,5, ),0)</f>
        <v>0</v>
      </c>
      <c r="Y28" s="11">
        <f>IFERROR(VLOOKUP($B28,[1]ноябрь!$B:$F,4, ),0)</f>
        <v>2.2200000000000002</v>
      </c>
      <c r="Z28" s="11">
        <f>IFERROR(VLOOKUP($B28,[1]ноябрь!$B:$F,5, ),0)</f>
        <v>0</v>
      </c>
      <c r="AA28" s="11">
        <f>IFERROR(VLOOKUP($B28,[1]декабрь!$B:$F,4, ),0)</f>
        <v>0.24</v>
      </c>
      <c r="AB28" s="11">
        <f>IFERROR(VLOOKUP($B28,[1]декабрь!$B:$F,5, ),0)</f>
        <v>0</v>
      </c>
      <c r="AC28" s="12">
        <f t="shared" si="0"/>
        <v>4802.4199999999992</v>
      </c>
    </row>
    <row r="29" spans="1:29" x14ac:dyDescent="0.25">
      <c r="A29" s="9" t="s">
        <v>47</v>
      </c>
      <c r="B29" s="10" t="s">
        <v>47</v>
      </c>
      <c r="C29" s="11">
        <f>IFERROR(VLOOKUP($B29,[1]январь!$B:$F,2, ),0)</f>
        <v>0</v>
      </c>
      <c r="D29" s="11">
        <f>IFERROR(VLOOKUP($B29,[1]январь!$B:$F,3, ),0)</f>
        <v>0</v>
      </c>
      <c r="E29" s="11">
        <f>IFERROR(VLOOKUP($B29,[1]январь!$B:$F,4, ),0)</f>
        <v>0</v>
      </c>
      <c r="F29" s="11">
        <f>IFERROR(VLOOKUP($B29,[1]январь!$B:$F,5, ),0)</f>
        <v>0</v>
      </c>
      <c r="G29" s="11">
        <f>IFERROR(VLOOKUP($B29,[1]февраль!$B:$F,4, ),0)</f>
        <v>0</v>
      </c>
      <c r="H29" s="11">
        <f>IFERROR(VLOOKUP($B29,[1]февраль!$B:$F,5, ),0)</f>
        <v>0</v>
      </c>
      <c r="I29" s="11">
        <f>IFERROR(VLOOKUP($B29,[1]март!$B:$F,4, ),0)</f>
        <v>0</v>
      </c>
      <c r="J29" s="11">
        <f>IFERROR(VLOOKUP($B29,[1]март!$B:$F,5, ),0)</f>
        <v>0</v>
      </c>
      <c r="K29" s="11">
        <f>IFERROR(VLOOKUP($B29,[1]апрель!$B:$F,4, ),0)</f>
        <v>0</v>
      </c>
      <c r="L29" s="11">
        <f>IFERROR(VLOOKUP($B29,[1]апрель!$B:$F,5, ),0)</f>
        <v>0</v>
      </c>
      <c r="M29" s="11">
        <f>IFERROR(VLOOKUP($B29,[1]май!$B:$F,4, ),0)</f>
        <v>0</v>
      </c>
      <c r="N29" s="11">
        <f>IFERROR(VLOOKUP($B29,[1]май!$B:$F,5, ),0)</f>
        <v>0</v>
      </c>
      <c r="O29" s="11">
        <f>IFERROR(VLOOKUP($B29,[1]июнь!$B:$F,4, ),0)</f>
        <v>0</v>
      </c>
      <c r="P29" s="11">
        <f>IFERROR(VLOOKUP($B29,[1]июнь!$B:$F,5, ),0)</f>
        <v>0</v>
      </c>
      <c r="Q29" s="11">
        <f>IFERROR(VLOOKUP($B29,[1]июль!$B:$F,4, ),0)</f>
        <v>0</v>
      </c>
      <c r="R29" s="11">
        <f>IFERROR(VLOOKUP($B29,[1]июль!$B:$F,5, ),0)</f>
        <v>0</v>
      </c>
      <c r="S29" s="11">
        <f>IFERROR(VLOOKUP($B29,[1]август!$B:$F,4, ),0)</f>
        <v>0</v>
      </c>
      <c r="T29" s="11">
        <f>IFERROR(VLOOKUP($B29,[1]август!$B:$F,5, ),0)</f>
        <v>0</v>
      </c>
      <c r="U29" s="11">
        <f>IFERROR(VLOOKUP($B29,[1]сентябрь!$B:$F,4, ),0)</f>
        <v>0</v>
      </c>
      <c r="V29" s="11">
        <f>IFERROR(VLOOKUP($B29,[1]сентябрь!$B:$F,5, ),0)</f>
        <v>0</v>
      </c>
      <c r="W29" s="11">
        <f>IFERROR(VLOOKUP($B29,[1]октябрь!$B:$F,4, ),0)</f>
        <v>0</v>
      </c>
      <c r="X29" s="11">
        <f>IFERROR(VLOOKUP($B29,[1]октябрь!$B:$F,5, ),0)</f>
        <v>0</v>
      </c>
      <c r="Y29" s="11">
        <f>IFERROR(VLOOKUP($B29,[1]ноябрь!$B:$F,4, ),0)</f>
        <v>0</v>
      </c>
      <c r="Z29" s="11">
        <f>IFERROR(VLOOKUP($B29,[1]ноябрь!$B:$F,5, ),0)</f>
        <v>0</v>
      </c>
      <c r="AA29" s="11">
        <f>IFERROR(VLOOKUP($B29,[1]декабрь!$B:$F,4, ),0)</f>
        <v>0</v>
      </c>
      <c r="AB29" s="11">
        <f>IFERROR(VLOOKUP($B29,[1]декабрь!$B:$F,5, ),0)</f>
        <v>0</v>
      </c>
      <c r="AC29" s="12">
        <f t="shared" si="0"/>
        <v>0</v>
      </c>
    </row>
    <row r="30" spans="1:29" x14ac:dyDescent="0.25">
      <c r="A30" s="13" t="s">
        <v>48</v>
      </c>
      <c r="B30" s="10" t="s">
        <v>48</v>
      </c>
      <c r="C30" s="11">
        <f>IFERROR(VLOOKUP($B30,[1]январь!$B:$F,2, ),0)</f>
        <v>0</v>
      </c>
      <c r="D30" s="11">
        <f>IFERROR(VLOOKUP($B30,[1]январь!$B:$F,3, ),0)</f>
        <v>0</v>
      </c>
      <c r="E30" s="11">
        <f>IFERROR(VLOOKUP($B30,[1]январь!$B:$F,4, ),0)</f>
        <v>11312.17</v>
      </c>
      <c r="F30" s="11">
        <f>IFERROR(VLOOKUP($B30,[1]январь!$B:$F,5, ),0)</f>
        <v>5000</v>
      </c>
      <c r="G30" s="11">
        <f>IFERROR(VLOOKUP($B30,[1]февраль!$B:$F,4, ),0)</f>
        <v>1141.6600000000001</v>
      </c>
      <c r="H30" s="11">
        <f>IFERROR(VLOOKUP($B30,[1]февраль!$B:$F,5, ),0)</f>
        <v>5000</v>
      </c>
      <c r="I30" s="11">
        <f>IFERROR(VLOOKUP($B30,[1]март!$B:$F,4, ),0)</f>
        <v>0</v>
      </c>
      <c r="J30" s="11">
        <f>IFERROR(VLOOKUP($B30,[1]март!$B:$F,5, ),0)</f>
        <v>2453.83</v>
      </c>
      <c r="K30" s="11">
        <f>IFERROR(VLOOKUP($B30,[1]апрель!$B:$F,4, ),0)</f>
        <v>0</v>
      </c>
      <c r="L30" s="11">
        <f>IFERROR(VLOOKUP($B30,[1]апрель!$B:$F,5, ),0)</f>
        <v>0</v>
      </c>
      <c r="M30" s="11">
        <f>IFERROR(VLOOKUP($B30,[1]май!$B:$F,4, ),0)</f>
        <v>166.34</v>
      </c>
      <c r="N30" s="11">
        <f>IFERROR(VLOOKUP($B30,[1]май!$B:$F,5, ),0)</f>
        <v>0</v>
      </c>
      <c r="O30" s="11">
        <f>IFERROR(VLOOKUP($B30,[1]июнь!$B:$F,4, ),0)</f>
        <v>1520.68</v>
      </c>
      <c r="P30" s="11">
        <f>IFERROR(VLOOKUP($B30,[1]июнь!$B:$F,5, ),0)</f>
        <v>0</v>
      </c>
      <c r="Q30" s="11">
        <f>IFERROR(VLOOKUP($B30,[1]июль!$B:$F,4, ),0)</f>
        <v>784.39</v>
      </c>
      <c r="R30" s="11">
        <f>IFERROR(VLOOKUP($B30,[1]июль!$B:$F,5, ),0)</f>
        <v>2471.41</v>
      </c>
      <c r="S30" s="11">
        <f>IFERROR(VLOOKUP($B30,[1]август!$B:$F,4, ),0)</f>
        <v>620.9</v>
      </c>
      <c r="T30" s="11">
        <f>IFERROR(VLOOKUP($B30,[1]август!$B:$F,5, ),0)</f>
        <v>620.9</v>
      </c>
      <c r="U30" s="11">
        <f>IFERROR(VLOOKUP($B30,[1]сентябрь!$B:$F,4, ),0)</f>
        <v>641.45000000000005</v>
      </c>
      <c r="V30" s="11">
        <f>IFERROR(VLOOKUP($B30,[1]сентябрь!$B:$F,5, ),0)</f>
        <v>0</v>
      </c>
      <c r="W30" s="11">
        <f>IFERROR(VLOOKUP($B30,[1]октябрь!$B:$F,4, ),0)</f>
        <v>1054.75</v>
      </c>
      <c r="X30" s="11">
        <f>IFERROR(VLOOKUP($B30,[1]октябрь!$B:$F,5, ),0)</f>
        <v>0</v>
      </c>
      <c r="Y30" s="11">
        <f>IFERROR(VLOOKUP($B30,[1]ноябрь!$B:$F,4, ),0)</f>
        <v>257.45</v>
      </c>
      <c r="Z30" s="11">
        <f>IFERROR(VLOOKUP($B30,[1]ноябрь!$B:$F,5, ),0)</f>
        <v>0</v>
      </c>
      <c r="AA30" s="11">
        <f>IFERROR(VLOOKUP($B30,[1]декабрь!$B:$F,4, ),0)</f>
        <v>0</v>
      </c>
      <c r="AB30" s="11">
        <f>IFERROR(VLOOKUP($B30,[1]декабрь!$B:$F,5, ),0)</f>
        <v>0</v>
      </c>
      <c r="AC30" s="12">
        <f t="shared" si="0"/>
        <v>-1953.6500000000015</v>
      </c>
    </row>
    <row r="31" spans="1:29" x14ac:dyDescent="0.25">
      <c r="A31" s="9" t="s">
        <v>49</v>
      </c>
      <c r="B31" s="10" t="s">
        <v>49</v>
      </c>
      <c r="C31" s="11">
        <f>IFERROR(VLOOKUP($B31,[1]январь!$B:$F,2, ),0)</f>
        <v>0</v>
      </c>
      <c r="D31" s="11">
        <f>IFERROR(VLOOKUP($B31,[1]январь!$B:$F,3, ),0)</f>
        <v>8950</v>
      </c>
      <c r="E31" s="11">
        <f>IFERROR(VLOOKUP($B31,[1]январь!$B:$F,4, ),0)</f>
        <v>0</v>
      </c>
      <c r="F31" s="11">
        <f>IFERROR(VLOOKUP($B31,[1]январь!$B:$F,5, ),0)</f>
        <v>0</v>
      </c>
      <c r="G31" s="11">
        <f>IFERROR(VLOOKUP($B31,[1]февраль!$B:$F,4, ),0)</f>
        <v>0</v>
      </c>
      <c r="H31" s="11">
        <f>IFERROR(VLOOKUP($B31,[1]февраль!$B:$F,5, ),0)</f>
        <v>0</v>
      </c>
      <c r="I31" s="11">
        <f>IFERROR(VLOOKUP($B31,[1]март!$B:$F,4, ),0)</f>
        <v>0</v>
      </c>
      <c r="J31" s="11">
        <f>IFERROR(VLOOKUP($B31,[1]март!$B:$F,5, ),0)</f>
        <v>0</v>
      </c>
      <c r="K31" s="11">
        <f>IFERROR(VLOOKUP($B31,[1]апрель!$B:$F,4, ),0)</f>
        <v>0</v>
      </c>
      <c r="L31" s="11">
        <f>IFERROR(VLOOKUP($B31,[1]апрель!$B:$F,5, ),0)</f>
        <v>10000</v>
      </c>
      <c r="M31" s="11">
        <f>IFERROR(VLOOKUP($B31,[1]май!$B:$F,4, ),0)</f>
        <v>0</v>
      </c>
      <c r="N31" s="11">
        <f>IFERROR(VLOOKUP($B31,[1]май!$B:$F,5, ),0)</f>
        <v>0</v>
      </c>
      <c r="O31" s="11">
        <f>IFERROR(VLOOKUP($B31,[1]июнь!$B:$F,4, ),0)</f>
        <v>0</v>
      </c>
      <c r="P31" s="11">
        <f>IFERROR(VLOOKUP($B31,[1]июнь!$B:$F,5, ),0)</f>
        <v>0</v>
      </c>
      <c r="Q31" s="11">
        <f>IFERROR(VLOOKUP($B31,[1]июль!$B:$F,4, ),0)</f>
        <v>0</v>
      </c>
      <c r="R31" s="11">
        <f>IFERROR(VLOOKUP($B31,[1]июль!$B:$F,5, ),0)</f>
        <v>0</v>
      </c>
      <c r="S31" s="11">
        <f>IFERROR(VLOOKUP($B31,[1]август!$B:$F,4, ),0)</f>
        <v>0</v>
      </c>
      <c r="T31" s="11">
        <f>IFERROR(VLOOKUP($B31,[1]август!$B:$F,5, ),0)</f>
        <v>0</v>
      </c>
      <c r="U31" s="11">
        <f>IFERROR(VLOOKUP($B31,[1]сентябрь!$B:$F,4, ),0)</f>
        <v>0</v>
      </c>
      <c r="V31" s="11">
        <f>IFERROR(VLOOKUP($B31,[1]сентябрь!$B:$F,5, ),0)</f>
        <v>0</v>
      </c>
      <c r="W31" s="11">
        <f>IFERROR(VLOOKUP($B31,[1]октябрь!$B:$F,4, ),0)</f>
        <v>0</v>
      </c>
      <c r="X31" s="11">
        <f>IFERROR(VLOOKUP($B31,[1]октябрь!$B:$F,5, ),0)</f>
        <v>0</v>
      </c>
      <c r="Y31" s="11">
        <f>IFERROR(VLOOKUP($B31,[1]ноябрь!$B:$F,4, ),0)</f>
        <v>277.12</v>
      </c>
      <c r="Z31" s="11">
        <f>IFERROR(VLOOKUP($B31,[1]ноябрь!$B:$F,5, ),0)</f>
        <v>0</v>
      </c>
      <c r="AA31" s="11">
        <f>IFERROR(VLOOKUP($B31,[1]декабрь!$B:$F,4, ),0)</f>
        <v>1247.5999999999999</v>
      </c>
      <c r="AB31" s="11">
        <f>IFERROR(VLOOKUP($B31,[1]декабрь!$B:$F,5, ),0)</f>
        <v>0</v>
      </c>
      <c r="AC31" s="12">
        <f t="shared" si="0"/>
        <v>17425.280000000002</v>
      </c>
    </row>
    <row r="32" spans="1:29" x14ac:dyDescent="0.25">
      <c r="A32" s="13" t="s">
        <v>50</v>
      </c>
      <c r="B32" s="10" t="s">
        <v>50</v>
      </c>
      <c r="C32" s="11">
        <f>IFERROR(VLOOKUP($B32,[1]январь!$B:$F,2, ),0)</f>
        <v>0</v>
      </c>
      <c r="D32" s="11">
        <f>IFERROR(VLOOKUP($B32,[1]январь!$B:$F,3, ),0)</f>
        <v>0</v>
      </c>
      <c r="E32" s="11">
        <f>IFERROR(VLOOKUP($B32,[1]январь!$B:$F,4, ),0)</f>
        <v>0</v>
      </c>
      <c r="F32" s="11">
        <f>IFERROR(VLOOKUP($B32,[1]январь!$B:$F,5, ),0)</f>
        <v>0</v>
      </c>
      <c r="G32" s="11">
        <f>IFERROR(VLOOKUP($B32,[1]февраль!$B:$F,4, ),0)</f>
        <v>0</v>
      </c>
      <c r="H32" s="11">
        <f>IFERROR(VLOOKUP($B32,[1]февраль!$B:$F,5, ),0)</f>
        <v>0</v>
      </c>
      <c r="I32" s="11">
        <f>IFERROR(VLOOKUP($B32,[1]март!$B:$F,4, ),0)</f>
        <v>0</v>
      </c>
      <c r="J32" s="11">
        <f>IFERROR(VLOOKUP($B32,[1]март!$B:$F,5, ),0)</f>
        <v>0</v>
      </c>
      <c r="K32" s="11">
        <f>IFERROR(VLOOKUP($B32,[1]апрель!$B:$F,4, ),0)</f>
        <v>0</v>
      </c>
      <c r="L32" s="11">
        <f>IFERROR(VLOOKUP($B32,[1]апрель!$B:$F,5, ),0)</f>
        <v>0</v>
      </c>
      <c r="M32" s="11">
        <f>IFERROR(VLOOKUP($B32,[1]май!$B:$F,4, ),0)</f>
        <v>0</v>
      </c>
      <c r="N32" s="11">
        <f>IFERROR(VLOOKUP($B32,[1]май!$B:$F,5, ),0)</f>
        <v>0</v>
      </c>
      <c r="O32" s="11">
        <f>IFERROR(VLOOKUP($B32,[1]июнь!$B:$F,4, ),0)</f>
        <v>0</v>
      </c>
      <c r="P32" s="11">
        <f>IFERROR(VLOOKUP($B32,[1]июнь!$B:$F,5, ),0)</f>
        <v>0</v>
      </c>
      <c r="Q32" s="11">
        <f>IFERROR(VLOOKUP($B32,[1]июль!$B:$F,4, ),0)</f>
        <v>0</v>
      </c>
      <c r="R32" s="11">
        <f>IFERROR(VLOOKUP($B32,[1]июль!$B:$F,5, ),0)</f>
        <v>0</v>
      </c>
      <c r="S32" s="11">
        <f>IFERROR(VLOOKUP($B32,[1]август!$B:$F,4, ),0)</f>
        <v>0</v>
      </c>
      <c r="T32" s="11">
        <f>IFERROR(VLOOKUP($B32,[1]август!$B:$F,5, ),0)</f>
        <v>0</v>
      </c>
      <c r="U32" s="11">
        <f>IFERROR(VLOOKUP($B32,[1]сентябрь!$B:$F,4, ),0)</f>
        <v>0</v>
      </c>
      <c r="V32" s="11">
        <f>IFERROR(VLOOKUP($B32,[1]сентябрь!$B:$F,5, ),0)</f>
        <v>0</v>
      </c>
      <c r="W32" s="11">
        <f>IFERROR(VLOOKUP($B32,[1]октябрь!$B:$F,4, ),0)</f>
        <v>0</v>
      </c>
      <c r="X32" s="11">
        <f>IFERROR(VLOOKUP($B32,[1]октябрь!$B:$F,5, ),0)</f>
        <v>0</v>
      </c>
      <c r="Y32" s="11">
        <f>IFERROR(VLOOKUP($B32,[1]ноябрь!$B:$F,4, ),0)</f>
        <v>0</v>
      </c>
      <c r="Z32" s="11">
        <f>IFERROR(VLOOKUP($B32,[1]ноябрь!$B:$F,5, ),0)</f>
        <v>0</v>
      </c>
      <c r="AA32" s="11">
        <f>IFERROR(VLOOKUP($B32,[1]декабрь!$B:$F,4, ),0)</f>
        <v>0</v>
      </c>
      <c r="AB32" s="11">
        <f>IFERROR(VLOOKUP($B32,[1]декабрь!$B:$F,5, ),0)</f>
        <v>0</v>
      </c>
      <c r="AC32" s="12">
        <f t="shared" si="0"/>
        <v>0</v>
      </c>
    </row>
    <row r="33" spans="1:29" x14ac:dyDescent="0.25">
      <c r="A33" s="9" t="s">
        <v>51</v>
      </c>
      <c r="B33" s="10" t="s">
        <v>51</v>
      </c>
      <c r="C33" s="11">
        <f>IFERROR(VLOOKUP($B33,[1]январь!$B:$F,2, ),0)</f>
        <v>0</v>
      </c>
      <c r="D33" s="11">
        <f>IFERROR(VLOOKUP($B33,[1]январь!$B:$F,3, ),0)</f>
        <v>0</v>
      </c>
      <c r="E33" s="11">
        <f>IFERROR(VLOOKUP($B33,[1]январь!$B:$F,4, ),0)</f>
        <v>0</v>
      </c>
      <c r="F33" s="11">
        <f>IFERROR(VLOOKUP($B33,[1]январь!$B:$F,5, ),0)</f>
        <v>0</v>
      </c>
      <c r="G33" s="11">
        <f>IFERROR(VLOOKUP($B33,[1]февраль!$B:$F,4, ),0)</f>
        <v>0</v>
      </c>
      <c r="H33" s="11">
        <f>IFERROR(VLOOKUP($B33,[1]февраль!$B:$F,5, ),0)</f>
        <v>0</v>
      </c>
      <c r="I33" s="11">
        <f>IFERROR(VLOOKUP($B33,[1]март!$B:$F,4, ),0)</f>
        <v>0</v>
      </c>
      <c r="J33" s="11">
        <f>IFERROR(VLOOKUP($B33,[1]март!$B:$F,5, ),0)</f>
        <v>0</v>
      </c>
      <c r="K33" s="11">
        <f>IFERROR(VLOOKUP($B33,[1]апрель!$B:$F,4, ),0)</f>
        <v>0</v>
      </c>
      <c r="L33" s="11">
        <f>IFERROR(VLOOKUP($B33,[1]апрель!$B:$F,5, ),0)</f>
        <v>0</v>
      </c>
      <c r="M33" s="11">
        <f>IFERROR(VLOOKUP($B33,[1]май!$B:$F,4, ),0)</f>
        <v>0</v>
      </c>
      <c r="N33" s="11">
        <f>IFERROR(VLOOKUP($B33,[1]май!$B:$F,5, ),0)</f>
        <v>0</v>
      </c>
      <c r="O33" s="11">
        <f>IFERROR(VLOOKUP($B33,[1]июнь!$B:$F,4, ),0)</f>
        <v>0</v>
      </c>
      <c r="P33" s="11">
        <f>IFERROR(VLOOKUP($B33,[1]июнь!$B:$F,5, ),0)</f>
        <v>0</v>
      </c>
      <c r="Q33" s="11">
        <f>IFERROR(VLOOKUP($B33,[1]июль!$B:$F,4, ),0)</f>
        <v>0</v>
      </c>
      <c r="R33" s="11">
        <f>IFERROR(VLOOKUP($B33,[1]июль!$B:$F,5, ),0)</f>
        <v>0</v>
      </c>
      <c r="S33" s="11">
        <f>IFERROR(VLOOKUP($B33,[1]август!$B:$F,4, ),0)</f>
        <v>0</v>
      </c>
      <c r="T33" s="11">
        <f>IFERROR(VLOOKUP($B33,[1]август!$B:$F,5, ),0)</f>
        <v>0</v>
      </c>
      <c r="U33" s="11">
        <f>IFERROR(VLOOKUP($B33,[1]сентябрь!$B:$F,4, ),0)</f>
        <v>0</v>
      </c>
      <c r="V33" s="11">
        <f>IFERROR(VLOOKUP($B33,[1]сентябрь!$B:$F,5, ),0)</f>
        <v>0</v>
      </c>
      <c r="W33" s="11">
        <f>IFERROR(VLOOKUP($B33,[1]октябрь!$B:$F,4, ),0)</f>
        <v>0</v>
      </c>
      <c r="X33" s="11">
        <f>IFERROR(VLOOKUP($B33,[1]октябрь!$B:$F,5, ),0)</f>
        <v>0</v>
      </c>
      <c r="Y33" s="11">
        <f>IFERROR(VLOOKUP($B33,[1]ноябрь!$B:$F,4, ),0)</f>
        <v>0</v>
      </c>
      <c r="Z33" s="11">
        <f>IFERROR(VLOOKUP($B33,[1]ноябрь!$B:$F,5, ),0)</f>
        <v>0</v>
      </c>
      <c r="AA33" s="11">
        <f>IFERROR(VLOOKUP($B33,[1]декабрь!$B:$F,4, ),0)</f>
        <v>0</v>
      </c>
      <c r="AB33" s="11">
        <f>IFERROR(VLOOKUP($B33,[1]декабрь!$B:$F,5, ),0)</f>
        <v>0</v>
      </c>
      <c r="AC33" s="12">
        <f t="shared" si="0"/>
        <v>0</v>
      </c>
    </row>
    <row r="34" spans="1:29" x14ac:dyDescent="0.25">
      <c r="A34" s="13" t="s">
        <v>52</v>
      </c>
      <c r="B34" s="10" t="s">
        <v>52</v>
      </c>
      <c r="C34" s="11">
        <f>IFERROR(VLOOKUP($B34,[1]январь!$B:$F,2, ),0)</f>
        <v>0</v>
      </c>
      <c r="D34" s="11">
        <f>IFERROR(VLOOKUP($B34,[1]январь!$B:$F,3, ),0)</f>
        <v>5547.75</v>
      </c>
      <c r="E34" s="11">
        <f>IFERROR(VLOOKUP($B34,[1]январь!$B:$F,4, ),0)</f>
        <v>7635.62</v>
      </c>
      <c r="F34" s="11">
        <f>IFERROR(VLOOKUP($B34,[1]январь!$B:$F,5, ),0)</f>
        <v>0</v>
      </c>
      <c r="G34" s="11">
        <f>IFERROR(VLOOKUP($B34,[1]февраль!$B:$F,4, ),0)</f>
        <v>9855.98</v>
      </c>
      <c r="H34" s="11">
        <f>IFERROR(VLOOKUP($B34,[1]февраль!$B:$F,5, ),0)</f>
        <v>0</v>
      </c>
      <c r="I34" s="11">
        <f>IFERROR(VLOOKUP($B34,[1]март!$B:$F,4, ),0)</f>
        <v>8457.24</v>
      </c>
      <c r="J34" s="11">
        <f>IFERROR(VLOOKUP($B34,[1]март!$B:$F,5, ),0)</f>
        <v>0</v>
      </c>
      <c r="K34" s="11">
        <f>IFERROR(VLOOKUP($B34,[1]апрель!$B:$F,4, ),0)</f>
        <v>6110.41</v>
      </c>
      <c r="L34" s="11">
        <f>IFERROR(VLOOKUP($B34,[1]апрель!$B:$F,5, ),0)</f>
        <v>0</v>
      </c>
      <c r="M34" s="11">
        <f>IFERROR(VLOOKUP($B34,[1]май!$B:$F,4, ),0)</f>
        <v>3601.13</v>
      </c>
      <c r="N34" s="11">
        <f>IFERROR(VLOOKUP($B34,[1]май!$B:$F,5, ),0)</f>
        <v>0</v>
      </c>
      <c r="O34" s="11">
        <f>IFERROR(VLOOKUP($B34,[1]июнь!$B:$F,4, ),0)</f>
        <v>2290.31</v>
      </c>
      <c r="P34" s="11">
        <f>IFERROR(VLOOKUP($B34,[1]июнь!$B:$F,5, ),0)</f>
        <v>35000</v>
      </c>
      <c r="Q34" s="11">
        <f>IFERROR(VLOOKUP($B34,[1]июль!$B:$F,4, ),0)</f>
        <v>2076.94</v>
      </c>
      <c r="R34" s="11">
        <f>IFERROR(VLOOKUP($B34,[1]июль!$B:$F,5, ),0)</f>
        <v>0</v>
      </c>
      <c r="S34" s="11">
        <f>IFERROR(VLOOKUP($B34,[1]август!$B:$F,4, ),0)</f>
        <v>677.31</v>
      </c>
      <c r="T34" s="11">
        <f>IFERROR(VLOOKUP($B34,[1]август!$B:$F,5, ),0)</f>
        <v>0</v>
      </c>
      <c r="U34" s="11">
        <f>IFERROR(VLOOKUP($B34,[1]сентябрь!$B:$F,4, ),0)</f>
        <v>1427.86</v>
      </c>
      <c r="V34" s="11">
        <f>IFERROR(VLOOKUP($B34,[1]сентябрь!$B:$F,5, ),0)</f>
        <v>0</v>
      </c>
      <c r="W34" s="11">
        <f>IFERROR(VLOOKUP($B34,[1]октябрь!$B:$F,4, ),0)</f>
        <v>710.65</v>
      </c>
      <c r="X34" s="11">
        <f>IFERROR(VLOOKUP($B34,[1]октябрь!$B:$F,5, ),0)</f>
        <v>0</v>
      </c>
      <c r="Y34" s="11">
        <f>IFERROR(VLOOKUP($B34,[1]ноябрь!$B:$F,4, ),0)</f>
        <v>630.57000000000005</v>
      </c>
      <c r="Z34" s="11">
        <f>IFERROR(VLOOKUP($B34,[1]ноябрь!$B:$F,5, ),0)</f>
        <v>0</v>
      </c>
      <c r="AA34" s="11">
        <f>IFERROR(VLOOKUP($B34,[1]декабрь!$B:$F,4, ),0)</f>
        <v>8196.41</v>
      </c>
      <c r="AB34" s="11">
        <f>IFERROR(VLOOKUP($B34,[1]декабрь!$B:$F,5, ),0)</f>
        <v>10000</v>
      </c>
      <c r="AC34" s="12">
        <f t="shared" si="0"/>
        <v>-1122.680000000003</v>
      </c>
    </row>
    <row r="35" spans="1:29" x14ac:dyDescent="0.25">
      <c r="A35" s="9" t="s">
        <v>53</v>
      </c>
      <c r="B35" s="10" t="s">
        <v>53</v>
      </c>
      <c r="C35" s="11">
        <f>IFERROR(VLOOKUP($B35,[1]январь!$B:$F,2, ),0)</f>
        <v>0</v>
      </c>
      <c r="D35" s="11">
        <f>IFERROR(VLOOKUP($B35,[1]январь!$B:$F,3, ),0)</f>
        <v>6511.01</v>
      </c>
      <c r="E35" s="11">
        <f>IFERROR(VLOOKUP($B35,[1]январь!$B:$F,4, ),0)</f>
        <v>7181.61</v>
      </c>
      <c r="F35" s="11">
        <f>IFERROR(VLOOKUP($B35,[1]январь!$B:$F,5, ),0)</f>
        <v>0</v>
      </c>
      <c r="G35" s="11">
        <f>IFERROR(VLOOKUP($B35,[1]февраль!$B:$F,4, ),0)</f>
        <v>10641.26</v>
      </c>
      <c r="H35" s="11">
        <f>IFERROR(VLOOKUP($B35,[1]февраль!$B:$F,5, ),0)</f>
        <v>0</v>
      </c>
      <c r="I35" s="11">
        <f>IFERROR(VLOOKUP($B35,[1]март!$B:$F,4, ),0)</f>
        <v>7656.99</v>
      </c>
      <c r="J35" s="11">
        <f>IFERROR(VLOOKUP($B35,[1]март!$B:$F,5, ),0)</f>
        <v>23968.85</v>
      </c>
      <c r="K35" s="11">
        <f>IFERROR(VLOOKUP($B35,[1]апрель!$B:$F,4, ),0)</f>
        <v>3205.03</v>
      </c>
      <c r="L35" s="11">
        <f>IFERROR(VLOOKUP($B35,[1]апрель!$B:$F,5, ),0)</f>
        <v>0</v>
      </c>
      <c r="M35" s="11">
        <f>IFERROR(VLOOKUP($B35,[1]май!$B:$F,4, ),0)</f>
        <v>717.27</v>
      </c>
      <c r="N35" s="11">
        <f>IFERROR(VLOOKUP($B35,[1]май!$B:$F,5, ),0)</f>
        <v>0</v>
      </c>
      <c r="O35" s="11">
        <f>IFERROR(VLOOKUP($B35,[1]июнь!$B:$F,4, ),0)</f>
        <v>3163.81</v>
      </c>
      <c r="P35" s="11">
        <f>IFERROR(VLOOKUP($B35,[1]июнь!$B:$F,5, ),0)</f>
        <v>0</v>
      </c>
      <c r="Q35" s="11">
        <f>IFERROR(VLOOKUP($B35,[1]июль!$B:$F,4, ),0)</f>
        <v>5067.32</v>
      </c>
      <c r="R35" s="11">
        <f>IFERROR(VLOOKUP($B35,[1]июль!$B:$F,5, ),0)</f>
        <v>0</v>
      </c>
      <c r="S35" s="11">
        <f>IFERROR(VLOOKUP($B35,[1]август!$B:$F,4, ),0)</f>
        <v>3992.02</v>
      </c>
      <c r="T35" s="11">
        <f>IFERROR(VLOOKUP($B35,[1]август!$B:$F,5, ),0)</f>
        <v>15000</v>
      </c>
      <c r="U35" s="11">
        <f>IFERROR(VLOOKUP($B35,[1]сентябрь!$B:$F,4, ),0)</f>
        <v>3235.95</v>
      </c>
      <c r="V35" s="11">
        <f>IFERROR(VLOOKUP($B35,[1]сентябрь!$B:$F,5, ),0)</f>
        <v>0</v>
      </c>
      <c r="W35" s="11">
        <f>IFERROR(VLOOKUP($B35,[1]октябрь!$B:$F,4, ),0)</f>
        <v>1019.83</v>
      </c>
      <c r="X35" s="11">
        <f>IFERROR(VLOOKUP($B35,[1]октябрь!$B:$F,5, ),0)</f>
        <v>0</v>
      </c>
      <c r="Y35" s="11">
        <f>IFERROR(VLOOKUP($B35,[1]ноябрь!$B:$F,4, ),0)</f>
        <v>4178.6400000000003</v>
      </c>
      <c r="Z35" s="11">
        <f>IFERROR(VLOOKUP($B35,[1]ноябрь!$B:$F,5, ),0)</f>
        <v>0</v>
      </c>
      <c r="AA35" s="11">
        <f>IFERROR(VLOOKUP($B35,[1]декабрь!$B:$F,4, ),0)</f>
        <v>10152.51</v>
      </c>
      <c r="AB35" s="11">
        <f>IFERROR(VLOOKUP($B35,[1]декабрь!$B:$F,5, ),0)</f>
        <v>0</v>
      </c>
      <c r="AC35" s="12">
        <f t="shared" si="0"/>
        <v>-14732.380000000005</v>
      </c>
    </row>
    <row r="36" spans="1:29" x14ac:dyDescent="0.25">
      <c r="A36" s="13" t="s">
        <v>54</v>
      </c>
      <c r="B36" s="10" t="s">
        <v>54</v>
      </c>
      <c r="C36" s="11">
        <f>IFERROR(VLOOKUP($B36,[1]январь!$B:$F,2, ),0)</f>
        <v>0</v>
      </c>
      <c r="D36" s="11">
        <f>IFERROR(VLOOKUP($B36,[1]январь!$B:$F,3, ),0)</f>
        <v>0</v>
      </c>
      <c r="E36" s="11">
        <f>IFERROR(VLOOKUP($B36,[1]январь!$B:$F,4, ),0)</f>
        <v>0</v>
      </c>
      <c r="F36" s="11">
        <f>IFERROR(VLOOKUP($B36,[1]январь!$B:$F,5, ),0)</f>
        <v>0</v>
      </c>
      <c r="G36" s="11">
        <f>IFERROR(VLOOKUP($B36,[1]февраль!$B:$F,4, ),0)</f>
        <v>0</v>
      </c>
      <c r="H36" s="11">
        <f>IFERROR(VLOOKUP($B36,[1]февраль!$B:$F,5, ),0)</f>
        <v>0</v>
      </c>
      <c r="I36" s="11">
        <f>IFERROR(VLOOKUP($B36,[1]март!$B:$F,4, ),0)</f>
        <v>0</v>
      </c>
      <c r="J36" s="11">
        <f>IFERROR(VLOOKUP($B36,[1]март!$B:$F,5, ),0)</f>
        <v>0</v>
      </c>
      <c r="K36" s="11">
        <f>IFERROR(VLOOKUP($B36,[1]апрель!$B:$F,4, ),0)</f>
        <v>0</v>
      </c>
      <c r="L36" s="11">
        <f>IFERROR(VLOOKUP($B36,[1]апрель!$B:$F,5, ),0)</f>
        <v>0</v>
      </c>
      <c r="M36" s="11">
        <f>IFERROR(VLOOKUP($B36,[1]май!$B:$F,4, ),0)</f>
        <v>0</v>
      </c>
      <c r="N36" s="11">
        <f>IFERROR(VLOOKUP($B36,[1]май!$B:$F,5, ),0)</f>
        <v>0</v>
      </c>
      <c r="O36" s="11">
        <f>IFERROR(VLOOKUP($B36,[1]июнь!$B:$F,4, ),0)</f>
        <v>0</v>
      </c>
      <c r="P36" s="11">
        <f>IFERROR(VLOOKUP($B36,[1]июнь!$B:$F,5, ),0)</f>
        <v>0</v>
      </c>
      <c r="Q36" s="11">
        <f>IFERROR(VLOOKUP($B36,[1]июль!$B:$F,4, ),0)</f>
        <v>0</v>
      </c>
      <c r="R36" s="11">
        <f>IFERROR(VLOOKUP($B36,[1]июль!$B:$F,5, ),0)</f>
        <v>0</v>
      </c>
      <c r="S36" s="11">
        <f>IFERROR(VLOOKUP($B36,[1]август!$B:$F,4, ),0)</f>
        <v>0</v>
      </c>
      <c r="T36" s="11">
        <f>IFERROR(VLOOKUP($B36,[1]август!$B:$F,5, ),0)</f>
        <v>0</v>
      </c>
      <c r="U36" s="11">
        <f>IFERROR(VLOOKUP($B36,[1]сентябрь!$B:$F,4, ),0)</f>
        <v>0</v>
      </c>
      <c r="V36" s="11">
        <f>IFERROR(VLOOKUP($B36,[1]сентябрь!$B:$F,5, ),0)</f>
        <v>0</v>
      </c>
      <c r="W36" s="11">
        <f>IFERROR(VLOOKUP($B36,[1]октябрь!$B:$F,4, ),0)</f>
        <v>0</v>
      </c>
      <c r="X36" s="11">
        <f>IFERROR(VLOOKUP($B36,[1]октябрь!$B:$F,5, ),0)</f>
        <v>0</v>
      </c>
      <c r="Y36" s="11">
        <f>IFERROR(VLOOKUP($B36,[1]ноябрь!$B:$F,4, ),0)</f>
        <v>0</v>
      </c>
      <c r="Z36" s="11">
        <f>IFERROR(VLOOKUP($B36,[1]ноябрь!$B:$F,5, ),0)</f>
        <v>0</v>
      </c>
      <c r="AA36" s="11">
        <f>IFERROR(VLOOKUP($B36,[1]декабрь!$B:$F,4, ),0)</f>
        <v>0</v>
      </c>
      <c r="AB36" s="11">
        <f>IFERROR(VLOOKUP($B36,[1]декабрь!$B:$F,5, ),0)</f>
        <v>0</v>
      </c>
      <c r="AC36" s="12">
        <f t="shared" si="0"/>
        <v>0</v>
      </c>
    </row>
    <row r="37" spans="1:29" x14ac:dyDescent="0.25">
      <c r="A37" s="9" t="s">
        <v>55</v>
      </c>
      <c r="B37" s="10" t="s">
        <v>55</v>
      </c>
      <c r="C37" s="11">
        <f>IFERROR(VLOOKUP($B37,[1]январь!$B:$F,2, ),0)</f>
        <v>0</v>
      </c>
      <c r="D37" s="11">
        <f>IFERROR(VLOOKUP($B37,[1]январь!$B:$F,3, ),0)</f>
        <v>790.48</v>
      </c>
      <c r="E37" s="11">
        <f>IFERROR(VLOOKUP($B37,[1]январь!$B:$F,4, ),0)</f>
        <v>29866.12</v>
      </c>
      <c r="F37" s="11">
        <f>IFERROR(VLOOKUP($B37,[1]январь!$B:$F,5, ),0)</f>
        <v>0</v>
      </c>
      <c r="G37" s="11">
        <f>IFERROR(VLOOKUP($B37,[1]февраль!$B:$F,4, ),0)</f>
        <v>27235.23</v>
      </c>
      <c r="H37" s="11">
        <f>IFERROR(VLOOKUP($B37,[1]февраль!$B:$F,5, ),0)</f>
        <v>30000</v>
      </c>
      <c r="I37" s="11">
        <f>IFERROR(VLOOKUP($B37,[1]март!$B:$F,4, ),0)</f>
        <v>22374.09</v>
      </c>
      <c r="J37" s="11">
        <f>IFERROR(VLOOKUP($B37,[1]март!$B:$F,5, ),0)</f>
        <v>27000</v>
      </c>
      <c r="K37" s="11">
        <f>IFERROR(VLOOKUP($B37,[1]апрель!$B:$F,4, ),0)</f>
        <v>19345.03</v>
      </c>
      <c r="L37" s="11">
        <f>IFERROR(VLOOKUP($B37,[1]апрель!$B:$F,5, ),0)</f>
        <v>22000</v>
      </c>
      <c r="M37" s="11">
        <f>IFERROR(VLOOKUP($B37,[1]май!$B:$F,4, ),0)</f>
        <v>15587.81</v>
      </c>
      <c r="N37" s="11">
        <f>IFERROR(VLOOKUP($B37,[1]май!$B:$F,5, ),0)</f>
        <v>19030</v>
      </c>
      <c r="O37" s="11">
        <f>IFERROR(VLOOKUP($B37,[1]июнь!$B:$F,4, ),0)</f>
        <v>8858.3799999999992</v>
      </c>
      <c r="P37" s="11">
        <f>IFERROR(VLOOKUP($B37,[1]июнь!$B:$F,5, ),0)</f>
        <v>16000</v>
      </c>
      <c r="Q37" s="11">
        <f>IFERROR(VLOOKUP($B37,[1]июль!$B:$F,4, ),0)</f>
        <v>4878.75</v>
      </c>
      <c r="R37" s="11">
        <f>IFERROR(VLOOKUP($B37,[1]июль!$B:$F,5, ),0)</f>
        <v>13500</v>
      </c>
      <c r="S37" s="11">
        <f>IFERROR(VLOOKUP($B37,[1]август!$B:$F,4, ),0)</f>
        <v>1971.99</v>
      </c>
      <c r="T37" s="11">
        <f>IFERROR(VLOOKUP($B37,[1]август!$B:$F,5, ),0)</f>
        <v>2000</v>
      </c>
      <c r="U37" s="11">
        <f>IFERROR(VLOOKUP($B37,[1]сентябрь!$B:$F,4, ),0)</f>
        <v>2217.0500000000002</v>
      </c>
      <c r="V37" s="11">
        <f>IFERROR(VLOOKUP($B37,[1]сентябрь!$B:$F,5, ),0)</f>
        <v>2015</v>
      </c>
      <c r="W37" s="11">
        <f>IFERROR(VLOOKUP($B37,[1]октябрь!$B:$F,4, ),0)</f>
        <v>7656.34</v>
      </c>
      <c r="X37" s="11">
        <f>IFERROR(VLOOKUP($B37,[1]октябрь!$B:$F,5, ),0)</f>
        <v>7700</v>
      </c>
      <c r="Y37" s="11">
        <f>IFERROR(VLOOKUP($B37,[1]ноябрь!$B:$F,4, ),0)</f>
        <v>17252.29</v>
      </c>
      <c r="Z37" s="11">
        <f>IFERROR(VLOOKUP($B37,[1]ноябрь!$B:$F,5, ),0)</f>
        <v>17300</v>
      </c>
      <c r="AA37" s="11">
        <f>IFERROR(VLOOKUP($B37,[1]декабрь!$B:$F,4, ),0)</f>
        <v>39951.949999999997</v>
      </c>
      <c r="AB37" s="11">
        <f>IFERROR(VLOOKUP($B37,[1]декабрь!$B:$F,5, ),0)</f>
        <v>22600</v>
      </c>
      <c r="AC37" s="12">
        <f t="shared" si="0"/>
        <v>-17259.550000000039</v>
      </c>
    </row>
    <row r="38" spans="1:29" x14ac:dyDescent="0.25">
      <c r="A38" s="13" t="s">
        <v>56</v>
      </c>
      <c r="B38" s="10" t="s">
        <v>56</v>
      </c>
      <c r="C38" s="11">
        <f>IFERROR(VLOOKUP($B38,[1]январь!$B:$F,2, ),0)</f>
        <v>0</v>
      </c>
      <c r="D38" s="11">
        <f>IFERROR(VLOOKUP($B38,[1]январь!$B:$F,3, ),0)</f>
        <v>1013.56</v>
      </c>
      <c r="E38" s="11">
        <f>IFERROR(VLOOKUP($B38,[1]январь!$B:$F,4, ),0)</f>
        <v>4976.5</v>
      </c>
      <c r="F38" s="11">
        <f>IFERROR(VLOOKUP($B38,[1]январь!$B:$F,5, ),0)</f>
        <v>10000</v>
      </c>
      <c r="G38" s="11">
        <f>IFERROR(VLOOKUP($B38,[1]февраль!$B:$F,4, ),0)</f>
        <v>7118.34</v>
      </c>
      <c r="H38" s="11">
        <f>IFERROR(VLOOKUP($B38,[1]февраль!$B:$F,5, ),0)</f>
        <v>7000</v>
      </c>
      <c r="I38" s="11">
        <f>IFERROR(VLOOKUP($B38,[1]март!$B:$F,4, ),0)</f>
        <v>5564.23</v>
      </c>
      <c r="J38" s="11">
        <f>IFERROR(VLOOKUP($B38,[1]март!$B:$F,5, ),0)</f>
        <v>2500</v>
      </c>
      <c r="K38" s="11">
        <f>IFERROR(VLOOKUP($B38,[1]апрель!$B:$F,4, ),0)</f>
        <v>2953.57</v>
      </c>
      <c r="L38" s="11">
        <f>IFERROR(VLOOKUP($B38,[1]апрель!$B:$F,5, ),0)</f>
        <v>2000</v>
      </c>
      <c r="M38" s="11">
        <f>IFERROR(VLOOKUP($B38,[1]май!$B:$F,4, ),0)</f>
        <v>2614.2600000000002</v>
      </c>
      <c r="N38" s="11">
        <f>IFERROR(VLOOKUP($B38,[1]май!$B:$F,5, ),0)</f>
        <v>1000</v>
      </c>
      <c r="O38" s="11">
        <f>IFERROR(VLOOKUP($B38,[1]июнь!$B:$F,4, ),0)</f>
        <v>2003.6</v>
      </c>
      <c r="P38" s="11">
        <f>IFERROR(VLOOKUP($B38,[1]июнь!$B:$F,5, ),0)</f>
        <v>2000</v>
      </c>
      <c r="Q38" s="11">
        <f>IFERROR(VLOOKUP($B38,[1]июль!$B:$F,4, ),0)</f>
        <v>800.85</v>
      </c>
      <c r="R38" s="11">
        <f>IFERROR(VLOOKUP($B38,[1]июль!$B:$F,5, ),0)</f>
        <v>700</v>
      </c>
      <c r="S38" s="11">
        <f>IFERROR(VLOOKUP($B38,[1]август!$B:$F,4, ),0)</f>
        <v>688.43</v>
      </c>
      <c r="T38" s="11">
        <f>IFERROR(VLOOKUP($B38,[1]август!$B:$F,5, ),0)</f>
        <v>600</v>
      </c>
      <c r="U38" s="11">
        <f>IFERROR(VLOOKUP($B38,[1]сентябрь!$B:$F,4, ),0)</f>
        <v>174.61</v>
      </c>
      <c r="V38" s="11">
        <f>IFERROR(VLOOKUP($B38,[1]сентябрь!$B:$F,5, ),0)</f>
        <v>1000</v>
      </c>
      <c r="W38" s="11">
        <f>IFERROR(VLOOKUP($B38,[1]октябрь!$B:$F,4, ),0)</f>
        <v>0</v>
      </c>
      <c r="X38" s="11">
        <f>IFERROR(VLOOKUP($B38,[1]октябрь!$B:$F,5, ),0)</f>
        <v>1000</v>
      </c>
      <c r="Y38" s="11">
        <f>IFERROR(VLOOKUP($B38,[1]ноябрь!$B:$F,4, ),0)</f>
        <v>2785.17</v>
      </c>
      <c r="Z38" s="11">
        <f>IFERROR(VLOOKUP($B38,[1]ноябрь!$B:$F,5, ),0)</f>
        <v>3200</v>
      </c>
      <c r="AA38" s="11">
        <f>IFERROR(VLOOKUP($B38,[1]декабрь!$B:$F,4, ),0)</f>
        <v>9467.89</v>
      </c>
      <c r="AB38" s="11">
        <f>IFERROR(VLOOKUP($B38,[1]декабрь!$B:$F,5, ),0)</f>
        <v>3500</v>
      </c>
      <c r="AC38" s="12">
        <f t="shared" si="0"/>
        <v>-3633.8899999999994</v>
      </c>
    </row>
    <row r="39" spans="1:29" x14ac:dyDescent="0.25">
      <c r="A39" s="9" t="s">
        <v>57</v>
      </c>
      <c r="B39" s="10" t="s">
        <v>57</v>
      </c>
      <c r="C39" s="11">
        <f>IFERROR(VLOOKUP($B39,[1]январь!$B:$F,2, ),0)</f>
        <v>2774.94</v>
      </c>
      <c r="D39" s="11">
        <f>IFERROR(VLOOKUP($B39,[1]январь!$B:$F,3, ),0)</f>
        <v>0</v>
      </c>
      <c r="E39" s="11">
        <f>IFERROR(VLOOKUP($B39,[1]январь!$B:$F,4, ),0)</f>
        <v>3328.82</v>
      </c>
      <c r="F39" s="11">
        <f>IFERROR(VLOOKUP($B39,[1]январь!$B:$F,5, ),0)</f>
        <v>4300</v>
      </c>
      <c r="G39" s="11">
        <f>IFERROR(VLOOKUP($B39,[1]февраль!$B:$F,4, ),0)</f>
        <v>3804</v>
      </c>
      <c r="H39" s="11">
        <f>IFERROR(VLOOKUP($B39,[1]февраль!$B:$F,5, ),0)</f>
        <v>5800</v>
      </c>
      <c r="I39" s="11">
        <f>IFERROR(VLOOKUP($B39,[1]март!$B:$F,4, ),0)</f>
        <v>2279.71</v>
      </c>
      <c r="J39" s="11">
        <f>IFERROR(VLOOKUP($B39,[1]март!$B:$F,5, ),0)</f>
        <v>2100</v>
      </c>
      <c r="K39" s="11">
        <f>IFERROR(VLOOKUP($B39,[1]апрель!$B:$F,4, ),0)</f>
        <v>2114.6999999999998</v>
      </c>
      <c r="L39" s="11">
        <f>IFERROR(VLOOKUP($B39,[1]апрель!$B:$F,5, ),0)</f>
        <v>2100</v>
      </c>
      <c r="M39" s="11">
        <f>IFERROR(VLOOKUP($B39,[1]май!$B:$F,4, ),0)</f>
        <v>2247.3200000000002</v>
      </c>
      <c r="N39" s="11">
        <f>IFERROR(VLOOKUP($B39,[1]май!$B:$F,5, ),0)</f>
        <v>0</v>
      </c>
      <c r="O39" s="11">
        <f>IFERROR(VLOOKUP($B39,[1]июнь!$B:$F,4, ),0)</f>
        <v>2822.99</v>
      </c>
      <c r="P39" s="11">
        <f>IFERROR(VLOOKUP($B39,[1]июнь!$B:$F,5, ),0)</f>
        <v>2500</v>
      </c>
      <c r="Q39" s="11">
        <f>IFERROR(VLOOKUP($B39,[1]июль!$B:$F,4, ),0)</f>
        <v>2606.64</v>
      </c>
      <c r="R39" s="11">
        <f>IFERROR(VLOOKUP($B39,[1]июль!$B:$F,5, ),0)</f>
        <v>0</v>
      </c>
      <c r="S39" s="11">
        <f>IFERROR(VLOOKUP($B39,[1]август!$B:$F,4, ),0)</f>
        <v>2502.79</v>
      </c>
      <c r="T39" s="11">
        <f>IFERROR(VLOOKUP($B39,[1]август!$B:$F,5, ),0)</f>
        <v>2600</v>
      </c>
      <c r="U39" s="11">
        <f>IFERROR(VLOOKUP($B39,[1]сентябрь!$B:$F,4, ),0)</f>
        <v>2390.61</v>
      </c>
      <c r="V39" s="11">
        <f>IFERROR(VLOOKUP($B39,[1]сентябрь!$B:$F,5, ),0)</f>
        <v>2500</v>
      </c>
      <c r="W39" s="11">
        <f>IFERROR(VLOOKUP($B39,[1]октябрь!$B:$F,4, ),0)</f>
        <v>3053.82</v>
      </c>
      <c r="X39" s="11">
        <f>IFERROR(VLOOKUP($B39,[1]октябрь!$B:$F,5, ),0)</f>
        <v>6500</v>
      </c>
      <c r="Y39" s="11">
        <f>IFERROR(VLOOKUP($B39,[1]ноябрь!$B:$F,4, ),0)</f>
        <v>4937.6899999999996</v>
      </c>
      <c r="Z39" s="11">
        <f>IFERROR(VLOOKUP($B39,[1]ноябрь!$B:$F,5, ),0)</f>
        <v>0</v>
      </c>
      <c r="AA39" s="11">
        <f>IFERROR(VLOOKUP($B39,[1]декабрь!$B:$F,4, ),0)</f>
        <v>11260.86</v>
      </c>
      <c r="AB39" s="11">
        <f>IFERROR(VLOOKUP($B39,[1]декабрь!$B:$F,5, ),0)</f>
        <v>8000</v>
      </c>
      <c r="AC39" s="12">
        <f t="shared" si="0"/>
        <v>-9724.8900000000012</v>
      </c>
    </row>
    <row r="40" spans="1:29" x14ac:dyDescent="0.25">
      <c r="A40" s="13" t="s">
        <v>58</v>
      </c>
      <c r="B40" s="10" t="s">
        <v>58</v>
      </c>
      <c r="C40" s="11">
        <f>IFERROR(VLOOKUP($B40,[1]январь!$B:$F,2, ),0)</f>
        <v>0</v>
      </c>
      <c r="D40" s="11">
        <f>IFERROR(VLOOKUP($B40,[1]январь!$B:$F,3, ),0)</f>
        <v>1395.68</v>
      </c>
      <c r="E40" s="11">
        <f>IFERROR(VLOOKUP($B40,[1]январь!$B:$F,4, ),0)</f>
        <v>4077.5</v>
      </c>
      <c r="F40" s="11">
        <f>IFERROR(VLOOKUP($B40,[1]январь!$B:$F,5, ),0)</f>
        <v>0</v>
      </c>
      <c r="G40" s="11">
        <f>IFERROR(VLOOKUP($B40,[1]февраль!$B:$F,4, ),0)</f>
        <v>1797.41</v>
      </c>
      <c r="H40" s="11">
        <f>IFERROR(VLOOKUP($B40,[1]февраль!$B:$F,5, ),0)</f>
        <v>10000</v>
      </c>
      <c r="I40" s="11">
        <f>IFERROR(VLOOKUP($B40,[1]март!$B:$F,4, ),0)</f>
        <v>3867.75</v>
      </c>
      <c r="J40" s="11">
        <f>IFERROR(VLOOKUP($B40,[1]март!$B:$F,5, ),0)</f>
        <v>0</v>
      </c>
      <c r="K40" s="11">
        <f>IFERROR(VLOOKUP($B40,[1]апрель!$B:$F,4, ),0)</f>
        <v>2927.45</v>
      </c>
      <c r="L40" s="11">
        <f>IFERROR(VLOOKUP($B40,[1]апрель!$B:$F,5, ),0)</f>
        <v>0</v>
      </c>
      <c r="M40" s="11">
        <f>IFERROR(VLOOKUP($B40,[1]май!$B:$F,4, ),0)</f>
        <v>4332.34</v>
      </c>
      <c r="N40" s="11">
        <f>IFERROR(VLOOKUP($B40,[1]май!$B:$F,5, ),0)</f>
        <v>0</v>
      </c>
      <c r="O40" s="11">
        <f>IFERROR(VLOOKUP($B40,[1]июнь!$B:$F,4, ),0)</f>
        <v>2893.85</v>
      </c>
      <c r="P40" s="11">
        <f>IFERROR(VLOOKUP($B40,[1]июнь!$B:$F,5, ),0)</f>
        <v>0</v>
      </c>
      <c r="Q40" s="11">
        <f>IFERROR(VLOOKUP($B40,[1]июль!$B:$F,4, ),0)</f>
        <v>1017.3</v>
      </c>
      <c r="R40" s="11">
        <f>IFERROR(VLOOKUP($B40,[1]июль!$B:$F,5, ),0)</f>
        <v>0</v>
      </c>
      <c r="S40" s="11">
        <f>IFERROR(VLOOKUP($B40,[1]август!$B:$F,4, ),0)</f>
        <v>624.76</v>
      </c>
      <c r="T40" s="11">
        <f>IFERROR(VLOOKUP($B40,[1]август!$B:$F,5, ),0)</f>
        <v>14500</v>
      </c>
      <c r="U40" s="11">
        <f>IFERROR(VLOOKUP($B40,[1]сентябрь!$B:$F,4, ),0)</f>
        <v>578.48</v>
      </c>
      <c r="V40" s="11">
        <f>IFERROR(VLOOKUP($B40,[1]сентябрь!$B:$F,5, ),0)</f>
        <v>0</v>
      </c>
      <c r="W40" s="11">
        <f>IFERROR(VLOOKUP($B40,[1]октябрь!$B:$F,4, ),0)</f>
        <v>524.09</v>
      </c>
      <c r="X40" s="11">
        <f>IFERROR(VLOOKUP($B40,[1]октябрь!$B:$F,5, ),0)</f>
        <v>0</v>
      </c>
      <c r="Y40" s="11">
        <f>IFERROR(VLOOKUP($B40,[1]ноябрь!$B:$F,4, ),0)</f>
        <v>1747.34</v>
      </c>
      <c r="Z40" s="11">
        <f>IFERROR(VLOOKUP($B40,[1]ноябрь!$B:$F,5, ),0)</f>
        <v>0</v>
      </c>
      <c r="AA40" s="11">
        <f>IFERROR(VLOOKUP($B40,[1]декабрь!$B:$F,4, ),0)</f>
        <v>5163.41</v>
      </c>
      <c r="AB40" s="11">
        <f>IFERROR(VLOOKUP($B40,[1]декабрь!$B:$F,5, ),0)</f>
        <v>0</v>
      </c>
      <c r="AC40" s="12">
        <f t="shared" si="0"/>
        <v>-3655.9999999999973</v>
      </c>
    </row>
    <row r="41" spans="1:29" x14ac:dyDescent="0.25">
      <c r="A41" s="9" t="s">
        <v>59</v>
      </c>
      <c r="B41" s="10" t="s">
        <v>59</v>
      </c>
      <c r="C41" s="11">
        <f>IFERROR(VLOOKUP($B41,[1]январь!$B:$F,2, ),0)</f>
        <v>443.86</v>
      </c>
      <c r="D41" s="11">
        <f>IFERROR(VLOOKUP($B41,[1]январь!$B:$F,3, ),0)</f>
        <v>0</v>
      </c>
      <c r="E41" s="11">
        <f>IFERROR(VLOOKUP($B41,[1]январь!$B:$F,4, ),0)</f>
        <v>4647.41</v>
      </c>
      <c r="F41" s="11">
        <f>IFERROR(VLOOKUP($B41,[1]январь!$B:$F,5, ),0)</f>
        <v>0</v>
      </c>
      <c r="G41" s="11">
        <f>IFERROR(VLOOKUP($B41,[1]февраль!$B:$F,4, ),0)</f>
        <v>5104.55</v>
      </c>
      <c r="H41" s="11">
        <f>IFERROR(VLOOKUP($B41,[1]февраль!$B:$F,5, ),0)</f>
        <v>9900</v>
      </c>
      <c r="I41" s="11">
        <f>IFERROR(VLOOKUP($B41,[1]март!$B:$F,4, ),0)</f>
        <v>3873.81</v>
      </c>
      <c r="J41" s="11">
        <f>IFERROR(VLOOKUP($B41,[1]март!$B:$F,5, ),0)</f>
        <v>4950</v>
      </c>
      <c r="K41" s="11">
        <f>IFERROR(VLOOKUP($B41,[1]апрель!$B:$F,4, ),0)</f>
        <v>2521.5300000000002</v>
      </c>
      <c r="L41" s="11">
        <f>IFERROR(VLOOKUP($B41,[1]апрель!$B:$F,5, ),0)</f>
        <v>0</v>
      </c>
      <c r="M41" s="11">
        <f>IFERROR(VLOOKUP($B41,[1]май!$B:$F,4, ),0)</f>
        <v>2327.98</v>
      </c>
      <c r="N41" s="11">
        <f>IFERROR(VLOOKUP($B41,[1]май!$B:$F,5, ),0)</f>
        <v>5940</v>
      </c>
      <c r="O41" s="11">
        <f>IFERROR(VLOOKUP($B41,[1]июнь!$B:$F,4, ),0)</f>
        <v>1516.26</v>
      </c>
      <c r="P41" s="11">
        <f>IFERROR(VLOOKUP($B41,[1]июнь!$B:$F,5, ),0)</f>
        <v>0</v>
      </c>
      <c r="Q41" s="11">
        <f>IFERROR(VLOOKUP($B41,[1]июль!$B:$F,4, ),0)</f>
        <v>751.35</v>
      </c>
      <c r="R41" s="11">
        <f>IFERROR(VLOOKUP($B41,[1]июль!$B:$F,5, ),0)</f>
        <v>4950</v>
      </c>
      <c r="S41" s="11">
        <f>IFERROR(VLOOKUP($B41,[1]август!$B:$F,4, ),0)</f>
        <v>663.01</v>
      </c>
      <c r="T41" s="11">
        <f>IFERROR(VLOOKUP($B41,[1]август!$B:$F,5, ),0)</f>
        <v>0</v>
      </c>
      <c r="U41" s="11">
        <f>IFERROR(VLOOKUP($B41,[1]сентябрь!$B:$F,4, ),0)</f>
        <v>904.55</v>
      </c>
      <c r="V41" s="11">
        <f>IFERROR(VLOOKUP($B41,[1]сентябрь!$B:$F,5, ),0)</f>
        <v>0</v>
      </c>
      <c r="W41" s="11">
        <f>IFERROR(VLOOKUP($B41,[1]октябрь!$B:$F,4, ),0)</f>
        <v>1009.89</v>
      </c>
      <c r="X41" s="11">
        <f>IFERROR(VLOOKUP($B41,[1]октябрь!$B:$F,5, ),0)</f>
        <v>0</v>
      </c>
      <c r="Y41" s="11">
        <f>IFERROR(VLOOKUP($B41,[1]ноябрь!$B:$F,4, ),0)</f>
        <v>2062.7600000000002</v>
      </c>
      <c r="Z41" s="11">
        <f>IFERROR(VLOOKUP($B41,[1]ноябрь!$B:$F,5, ),0)</f>
        <v>0</v>
      </c>
      <c r="AA41" s="11">
        <f>IFERROR(VLOOKUP($B41,[1]декабрь!$B:$F,4, ),0)</f>
        <v>5297.77</v>
      </c>
      <c r="AB41" s="11">
        <f>IFERROR(VLOOKUP($B41,[1]декабрь!$B:$F,5, ),0)</f>
        <v>10000</v>
      </c>
      <c r="AC41" s="12">
        <f t="shared" si="0"/>
        <v>4615.2700000000077</v>
      </c>
    </row>
    <row r="42" spans="1:29" x14ac:dyDescent="0.25">
      <c r="A42" s="13" t="s">
        <v>60</v>
      </c>
      <c r="B42" s="10" t="s">
        <v>60</v>
      </c>
      <c r="C42" s="11">
        <f>IFERROR(VLOOKUP($B42,[1]январь!$B:$F,2, ),0)</f>
        <v>159.58000000000001</v>
      </c>
      <c r="D42" s="11">
        <f>IFERROR(VLOOKUP($B42,[1]январь!$B:$F,3, ),0)</f>
        <v>0</v>
      </c>
      <c r="E42" s="11">
        <f>IFERROR(VLOOKUP($B42,[1]январь!$B:$F,4, ),0)</f>
        <v>66.59</v>
      </c>
      <c r="F42" s="11">
        <f>IFERROR(VLOOKUP($B42,[1]январь!$B:$F,5, ),0)</f>
        <v>0</v>
      </c>
      <c r="G42" s="11">
        <f>IFERROR(VLOOKUP($B42,[1]февраль!$B:$F,4, ),0)</f>
        <v>75.459999999999994</v>
      </c>
      <c r="H42" s="11">
        <f>IFERROR(VLOOKUP($B42,[1]февраль!$B:$F,5, ),0)</f>
        <v>1000</v>
      </c>
      <c r="I42" s="11">
        <f>IFERROR(VLOOKUP($B42,[1]март!$B:$F,4, ),0)</f>
        <v>62.5</v>
      </c>
      <c r="J42" s="11">
        <f>IFERROR(VLOOKUP($B42,[1]март!$B:$F,5, ),0)</f>
        <v>0</v>
      </c>
      <c r="K42" s="11">
        <f>IFERROR(VLOOKUP($B42,[1]апрель!$B:$F,4, ),0)</f>
        <v>55.47</v>
      </c>
      <c r="L42" s="11">
        <f>IFERROR(VLOOKUP($B42,[1]апрель!$B:$F,5, ),0)</f>
        <v>0</v>
      </c>
      <c r="M42" s="11">
        <f>IFERROR(VLOOKUP($B42,[1]май!$B:$F,4, ),0)</f>
        <v>122.81</v>
      </c>
      <c r="N42" s="11">
        <f>IFERROR(VLOOKUP($B42,[1]май!$B:$F,5, ),0)</f>
        <v>0</v>
      </c>
      <c r="O42" s="11">
        <f>IFERROR(VLOOKUP($B42,[1]июнь!$B:$F,4, ),0)</f>
        <v>317.22000000000003</v>
      </c>
      <c r="P42" s="11">
        <f>IFERROR(VLOOKUP($B42,[1]июнь!$B:$F,5, ),0)</f>
        <v>0</v>
      </c>
      <c r="Q42" s="11">
        <f>IFERROR(VLOOKUP($B42,[1]июль!$B:$F,4, ),0)</f>
        <v>1978.17</v>
      </c>
      <c r="R42" s="11">
        <f>IFERROR(VLOOKUP($B42,[1]июль!$B:$F,5, ),0)</f>
        <v>2000</v>
      </c>
      <c r="S42" s="11">
        <f>IFERROR(VLOOKUP($B42,[1]август!$B:$F,4, ),0)</f>
        <v>1976.92</v>
      </c>
      <c r="T42" s="11">
        <f>IFERROR(VLOOKUP($B42,[1]август!$B:$F,5, ),0)</f>
        <v>1815</v>
      </c>
      <c r="U42" s="11">
        <f>IFERROR(VLOOKUP($B42,[1]сентябрь!$B:$F,4, ),0)</f>
        <v>1227.26</v>
      </c>
      <c r="V42" s="11">
        <f>IFERROR(VLOOKUP($B42,[1]сентябрь!$B:$F,5, ),0)</f>
        <v>1300</v>
      </c>
      <c r="W42" s="11">
        <f>IFERROR(VLOOKUP($B42,[1]октябрь!$B:$F,4, ),0)</f>
        <v>771.37</v>
      </c>
      <c r="X42" s="11">
        <f>IFERROR(VLOOKUP($B42,[1]октябрь!$B:$F,5, ),0)</f>
        <v>0</v>
      </c>
      <c r="Y42" s="11">
        <f>IFERROR(VLOOKUP($B42,[1]ноябрь!$B:$F,4, ),0)</f>
        <v>356.14</v>
      </c>
      <c r="Z42" s="11">
        <f>IFERROR(VLOOKUP($B42,[1]ноябрь!$B:$F,5, ),0)</f>
        <v>1060</v>
      </c>
      <c r="AA42" s="11">
        <f>IFERROR(VLOOKUP($B42,[1]декабрь!$B:$F,4, ),0)</f>
        <v>149.52000000000001</v>
      </c>
      <c r="AB42" s="11">
        <f>IFERROR(VLOOKUP($B42,[1]декабрь!$B:$F,5, ),0)</f>
        <v>0</v>
      </c>
      <c r="AC42" s="12">
        <f t="shared" si="0"/>
        <v>-144.01000000000096</v>
      </c>
    </row>
    <row r="43" spans="1:29" x14ac:dyDescent="0.25">
      <c r="A43" s="9" t="s">
        <v>61</v>
      </c>
      <c r="B43" s="10" t="s">
        <v>61</v>
      </c>
      <c r="C43" s="11">
        <f>IFERROR(VLOOKUP($B43,[1]январь!$B:$F,2, ),0)</f>
        <v>0</v>
      </c>
      <c r="D43" s="11">
        <f>IFERROR(VLOOKUP($B43,[1]январь!$B:$F,3, ),0)</f>
        <v>189.24</v>
      </c>
      <c r="E43" s="11">
        <f>IFERROR(VLOOKUP($B43,[1]январь!$B:$F,4, ),0)</f>
        <v>10069.07</v>
      </c>
      <c r="F43" s="11">
        <f>IFERROR(VLOOKUP($B43,[1]январь!$B:$F,5, ),0)</f>
        <v>20000</v>
      </c>
      <c r="G43" s="11">
        <f>IFERROR(VLOOKUP($B43,[1]февраль!$B:$F,4, ),0)</f>
        <v>10988.08</v>
      </c>
      <c r="H43" s="11">
        <f>IFERROR(VLOOKUP($B43,[1]февраль!$B:$F,5, ),0)</f>
        <v>1000</v>
      </c>
      <c r="I43" s="11">
        <f>IFERROR(VLOOKUP($B43,[1]март!$B:$F,4, ),0)</f>
        <v>9994.4699999999993</v>
      </c>
      <c r="J43" s="11">
        <f>IFERROR(VLOOKUP($B43,[1]март!$B:$F,5, ),0)</f>
        <v>10000</v>
      </c>
      <c r="K43" s="11">
        <f>IFERROR(VLOOKUP($B43,[1]апрель!$B:$F,4, ),0)</f>
        <v>7210.01</v>
      </c>
      <c r="L43" s="11">
        <f>IFERROR(VLOOKUP($B43,[1]апрель!$B:$F,5, ),0)</f>
        <v>7100</v>
      </c>
      <c r="M43" s="11">
        <f>IFERROR(VLOOKUP($B43,[1]май!$B:$F,4, ),0)</f>
        <v>6778.78</v>
      </c>
      <c r="N43" s="11">
        <f>IFERROR(VLOOKUP($B43,[1]май!$B:$F,5, ),0)</f>
        <v>5000</v>
      </c>
      <c r="O43" s="11">
        <f>IFERROR(VLOOKUP($B43,[1]июнь!$B:$F,4, ),0)</f>
        <v>2799.63</v>
      </c>
      <c r="P43" s="11">
        <f>IFERROR(VLOOKUP($B43,[1]июнь!$B:$F,5, ),0)</f>
        <v>4600</v>
      </c>
      <c r="Q43" s="11">
        <f>IFERROR(VLOOKUP($B43,[1]июль!$B:$F,4, ),0)</f>
        <v>2485.34</v>
      </c>
      <c r="R43" s="11">
        <f>IFERROR(VLOOKUP($B43,[1]июль!$B:$F,5, ),0)</f>
        <v>5100</v>
      </c>
      <c r="S43" s="11">
        <f>IFERROR(VLOOKUP($B43,[1]август!$B:$F,4, ),0)</f>
        <v>1873.1</v>
      </c>
      <c r="T43" s="11">
        <f>IFERROR(VLOOKUP($B43,[1]август!$B:$F,5, ),0)</f>
        <v>0</v>
      </c>
      <c r="U43" s="11">
        <f>IFERROR(VLOOKUP($B43,[1]сентябрь!$B:$F,4, ),0)</f>
        <v>2095.64</v>
      </c>
      <c r="V43" s="11">
        <f>IFERROR(VLOOKUP($B43,[1]сентябрь!$B:$F,5, ),0)</f>
        <v>3200</v>
      </c>
      <c r="W43" s="11">
        <f>IFERROR(VLOOKUP($B43,[1]октябрь!$B:$F,4, ),0)</f>
        <v>3285.41</v>
      </c>
      <c r="X43" s="11">
        <f>IFERROR(VLOOKUP($B43,[1]октябрь!$B:$F,5, ),0)</f>
        <v>3500</v>
      </c>
      <c r="Y43" s="11">
        <f>IFERROR(VLOOKUP($B43,[1]ноябрь!$B:$F,4, ),0)</f>
        <v>6937.16</v>
      </c>
      <c r="Z43" s="11">
        <f>IFERROR(VLOOKUP($B43,[1]ноябрь!$B:$F,5, ),0)</f>
        <v>5000</v>
      </c>
      <c r="AA43" s="11">
        <f>IFERROR(VLOOKUP($B43,[1]декабрь!$B:$F,4, ),0)</f>
        <v>14765.99</v>
      </c>
      <c r="AB43" s="11">
        <f>IFERROR(VLOOKUP($B43,[1]декабрь!$B:$F,5, ),0)</f>
        <v>7700</v>
      </c>
      <c r="AC43" s="12">
        <f t="shared" si="0"/>
        <v>-6893.4399999999914</v>
      </c>
    </row>
    <row r="44" spans="1:29" x14ac:dyDescent="0.25">
      <c r="A44" s="13" t="s">
        <v>62</v>
      </c>
      <c r="B44" s="10" t="s">
        <v>62</v>
      </c>
      <c r="C44" s="11">
        <f>IFERROR(VLOOKUP($B44,[1]январь!$B:$F,2, ),0)</f>
        <v>0</v>
      </c>
      <c r="D44" s="11">
        <f>IFERROR(VLOOKUP($B44,[1]январь!$B:$F,3, ),0)</f>
        <v>0</v>
      </c>
      <c r="E44" s="11">
        <f>IFERROR(VLOOKUP($B44,[1]январь!$B:$F,4, ),0)</f>
        <v>0</v>
      </c>
      <c r="F44" s="11">
        <f>IFERROR(VLOOKUP($B44,[1]январь!$B:$F,5, ),0)</f>
        <v>0</v>
      </c>
      <c r="G44" s="11">
        <f>IFERROR(VLOOKUP($B44,[1]февраль!$B:$F,4, ),0)</f>
        <v>0</v>
      </c>
      <c r="H44" s="11">
        <f>IFERROR(VLOOKUP($B44,[1]февраль!$B:$F,5, ),0)</f>
        <v>0</v>
      </c>
      <c r="I44" s="11">
        <f>IFERROR(VLOOKUP($B44,[1]март!$B:$F,4, ),0)</f>
        <v>0</v>
      </c>
      <c r="J44" s="11">
        <f>IFERROR(VLOOKUP($B44,[1]март!$B:$F,5, ),0)</f>
        <v>0</v>
      </c>
      <c r="K44" s="11">
        <f>IFERROR(VLOOKUP($B44,[1]апрель!$B:$F,4, ),0)</f>
        <v>0</v>
      </c>
      <c r="L44" s="11">
        <f>IFERROR(VLOOKUP($B44,[1]апрель!$B:$F,5, ),0)</f>
        <v>0</v>
      </c>
      <c r="M44" s="11">
        <f>IFERROR(VLOOKUP($B44,[1]май!$B:$F,4, ),0)</f>
        <v>0</v>
      </c>
      <c r="N44" s="11">
        <f>IFERROR(VLOOKUP($B44,[1]май!$B:$F,5, ),0)</f>
        <v>0</v>
      </c>
      <c r="O44" s="11">
        <f>IFERROR(VLOOKUP($B44,[1]июнь!$B:$F,4, ),0)</f>
        <v>0</v>
      </c>
      <c r="P44" s="11">
        <f>IFERROR(VLOOKUP($B44,[1]июнь!$B:$F,5, ),0)</f>
        <v>0</v>
      </c>
      <c r="Q44" s="11">
        <f>IFERROR(VLOOKUP($B44,[1]июль!$B:$F,4, ),0)</f>
        <v>0</v>
      </c>
      <c r="R44" s="11">
        <f>IFERROR(VLOOKUP($B44,[1]июль!$B:$F,5, ),0)</f>
        <v>0</v>
      </c>
      <c r="S44" s="11">
        <f>IFERROR(VLOOKUP($B44,[1]август!$B:$F,4, ),0)</f>
        <v>0</v>
      </c>
      <c r="T44" s="11">
        <f>IFERROR(VLOOKUP($B44,[1]август!$B:$F,5, ),0)</f>
        <v>0</v>
      </c>
      <c r="U44" s="11">
        <f>IFERROR(VLOOKUP($B44,[1]сентябрь!$B:$F,4, ),0)</f>
        <v>0</v>
      </c>
      <c r="V44" s="11">
        <f>IFERROR(VLOOKUP($B44,[1]сентябрь!$B:$F,5, ),0)</f>
        <v>0</v>
      </c>
      <c r="W44" s="11">
        <f>IFERROR(VLOOKUP($B44,[1]октябрь!$B:$F,4, ),0)</f>
        <v>0</v>
      </c>
      <c r="X44" s="11">
        <f>IFERROR(VLOOKUP($B44,[1]октябрь!$B:$F,5, ),0)</f>
        <v>0</v>
      </c>
      <c r="Y44" s="11">
        <f>IFERROR(VLOOKUP($B44,[1]ноябрь!$B:$F,4, ),0)</f>
        <v>0</v>
      </c>
      <c r="Z44" s="11">
        <f>IFERROR(VLOOKUP($B44,[1]ноябрь!$B:$F,5, ),0)</f>
        <v>0</v>
      </c>
      <c r="AA44" s="11">
        <f>IFERROR(VLOOKUP($B44,[1]декабрь!$B:$F,4, ),0)</f>
        <v>0</v>
      </c>
      <c r="AB44" s="11">
        <f>IFERROR(VLOOKUP($B44,[1]декабрь!$B:$F,5, ),0)</f>
        <v>0</v>
      </c>
      <c r="AC44" s="12">
        <f t="shared" si="0"/>
        <v>0</v>
      </c>
    </row>
    <row r="45" spans="1:29" x14ac:dyDescent="0.25">
      <c r="A45" s="9" t="s">
        <v>63</v>
      </c>
      <c r="B45" s="10" t="s">
        <v>63</v>
      </c>
      <c r="C45" s="11">
        <f>IFERROR(VLOOKUP($B45,[1]январь!$B:$F,2, ),0)</f>
        <v>1256.03</v>
      </c>
      <c r="D45" s="11">
        <f>IFERROR(VLOOKUP($B45,[1]январь!$B:$F,3, ),0)</f>
        <v>0</v>
      </c>
      <c r="E45" s="11">
        <f>IFERROR(VLOOKUP($B45,[1]январь!$B:$F,4, ),0)</f>
        <v>0</v>
      </c>
      <c r="F45" s="11">
        <f>IFERROR(VLOOKUP($B45,[1]январь!$B:$F,5, ),0)</f>
        <v>1500</v>
      </c>
      <c r="G45" s="11">
        <f>IFERROR(VLOOKUP($B45,[1]февраль!$B:$F,4, ),0)</f>
        <v>0</v>
      </c>
      <c r="H45" s="11">
        <f>IFERROR(VLOOKUP($B45,[1]февраль!$B:$F,5, ),0)</f>
        <v>0</v>
      </c>
      <c r="I45" s="11">
        <f>IFERROR(VLOOKUP($B45,[1]март!$B:$F,4, ),0)</f>
        <v>0</v>
      </c>
      <c r="J45" s="11">
        <f>IFERROR(VLOOKUP($B45,[1]март!$B:$F,5, ),0)</f>
        <v>0</v>
      </c>
      <c r="K45" s="11">
        <f>IFERROR(VLOOKUP($B45,[1]апрель!$B:$F,4, ),0)</f>
        <v>0</v>
      </c>
      <c r="L45" s="11">
        <f>IFERROR(VLOOKUP($B45,[1]апрель!$B:$F,5, ),0)</f>
        <v>0</v>
      </c>
      <c r="M45" s="11">
        <f>IFERROR(VLOOKUP($B45,[1]май!$B:$F,4, ),0)</f>
        <v>106.46</v>
      </c>
      <c r="N45" s="11">
        <f>IFERROR(VLOOKUP($B45,[1]май!$B:$F,5, ),0)</f>
        <v>0</v>
      </c>
      <c r="O45" s="11">
        <f>IFERROR(VLOOKUP($B45,[1]июнь!$B:$F,4, ),0)</f>
        <v>209.78</v>
      </c>
      <c r="P45" s="11">
        <f>IFERROR(VLOOKUP($B45,[1]июнь!$B:$F,5, ),0)</f>
        <v>0</v>
      </c>
      <c r="Q45" s="11">
        <f>IFERROR(VLOOKUP($B45,[1]июль!$B:$F,4, ),0)</f>
        <v>323.67</v>
      </c>
      <c r="R45" s="11">
        <f>IFERROR(VLOOKUP($B45,[1]июль!$B:$F,5, ),0)</f>
        <v>0</v>
      </c>
      <c r="S45" s="11">
        <f>IFERROR(VLOOKUP($B45,[1]август!$B:$F,4, ),0)</f>
        <v>488.43</v>
      </c>
      <c r="T45" s="11">
        <f>IFERROR(VLOOKUP($B45,[1]август!$B:$F,5, ),0)</f>
        <v>720</v>
      </c>
      <c r="U45" s="11">
        <f>IFERROR(VLOOKUP($B45,[1]сентябрь!$B:$F,4, ),0)</f>
        <v>355.25</v>
      </c>
      <c r="V45" s="11">
        <f>IFERROR(VLOOKUP($B45,[1]сентябрь!$B:$F,5, ),0)</f>
        <v>0</v>
      </c>
      <c r="W45" s="11">
        <f>IFERROR(VLOOKUP($B45,[1]октябрь!$B:$F,4, ),0)</f>
        <v>407.79</v>
      </c>
      <c r="X45" s="11">
        <f>IFERROR(VLOOKUP($B45,[1]октябрь!$B:$F,5, ),0)</f>
        <v>0</v>
      </c>
      <c r="Y45" s="11">
        <f>IFERROR(VLOOKUP($B45,[1]ноябрь!$B:$F,4, ),0)</f>
        <v>661.9</v>
      </c>
      <c r="Z45" s="11">
        <f>IFERROR(VLOOKUP($B45,[1]ноябрь!$B:$F,5, ),0)</f>
        <v>0</v>
      </c>
      <c r="AA45" s="11">
        <f>IFERROR(VLOOKUP($B45,[1]декабрь!$B:$F,4, ),0)</f>
        <v>1297.53</v>
      </c>
      <c r="AB45" s="11">
        <f>IFERROR(VLOOKUP($B45,[1]декабрь!$B:$F,5, ),0)</f>
        <v>1440.09</v>
      </c>
      <c r="AC45" s="12">
        <f t="shared" si="0"/>
        <v>-1446.75</v>
      </c>
    </row>
    <row r="46" spans="1:29" x14ac:dyDescent="0.25">
      <c r="A46" s="13" t="s">
        <v>64</v>
      </c>
      <c r="B46" s="10" t="s">
        <v>64</v>
      </c>
      <c r="C46" s="11">
        <f>IFERROR(VLOOKUP($B46,[1]январь!$B:$F,2, ),0)</f>
        <v>0</v>
      </c>
      <c r="D46" s="11">
        <f>IFERROR(VLOOKUP($B46,[1]январь!$B:$F,3, ),0)</f>
        <v>64.540000000000006</v>
      </c>
      <c r="E46" s="11">
        <f>IFERROR(VLOOKUP($B46,[1]январь!$B:$F,4, ),0)</f>
        <v>3337.99</v>
      </c>
      <c r="F46" s="11">
        <f>IFERROR(VLOOKUP($B46,[1]январь!$B:$F,5, ),0)</f>
        <v>3273.45</v>
      </c>
      <c r="G46" s="11">
        <f>IFERROR(VLOOKUP($B46,[1]февраль!$B:$F,4, ),0)</f>
        <v>3580.36</v>
      </c>
      <c r="H46" s="11">
        <f>IFERROR(VLOOKUP($B46,[1]февраль!$B:$F,5, ),0)</f>
        <v>3580.36</v>
      </c>
      <c r="I46" s="11">
        <f>IFERROR(VLOOKUP($B46,[1]март!$B:$F,4, ),0)</f>
        <v>4475.6499999999996</v>
      </c>
      <c r="J46" s="11">
        <f>IFERROR(VLOOKUP($B46,[1]март!$B:$F,5, ),0)</f>
        <v>3187.5</v>
      </c>
      <c r="K46" s="11">
        <f>IFERROR(VLOOKUP($B46,[1]апрель!$B:$F,4, ),0)</f>
        <v>2836.59</v>
      </c>
      <c r="L46" s="11">
        <f>IFERROR(VLOOKUP($B46,[1]апрель!$B:$F,5, ),0)</f>
        <v>4124.74</v>
      </c>
      <c r="M46" s="11">
        <f>IFERROR(VLOOKUP($B46,[1]май!$B:$F,4, ),0)</f>
        <v>1213.78</v>
      </c>
      <c r="N46" s="11">
        <f>IFERROR(VLOOKUP($B46,[1]май!$B:$F,5, ),0)</f>
        <v>200</v>
      </c>
      <c r="O46" s="11">
        <f>IFERROR(VLOOKUP($B46,[1]июнь!$B:$F,4, ),0)</f>
        <v>781.49</v>
      </c>
      <c r="P46" s="11">
        <f>IFERROR(VLOOKUP($B46,[1]июнь!$B:$F,5, ),0)</f>
        <v>1609.65</v>
      </c>
      <c r="Q46" s="11">
        <f>IFERROR(VLOOKUP($B46,[1]июль!$B:$F,4, ),0)</f>
        <v>692.9</v>
      </c>
      <c r="R46" s="11">
        <f>IFERROR(VLOOKUP($B46,[1]июль!$B:$F,5, ),0)</f>
        <v>1015.08</v>
      </c>
      <c r="S46" s="11">
        <f>IFERROR(VLOOKUP($B46,[1]август!$B:$F,4, ),0)</f>
        <v>731.79</v>
      </c>
      <c r="T46" s="11">
        <f>IFERROR(VLOOKUP($B46,[1]август!$B:$F,5, ),0)</f>
        <v>1050</v>
      </c>
      <c r="U46" s="11">
        <f>IFERROR(VLOOKUP($B46,[1]сентябрь!$B:$F,4, ),0)</f>
        <v>1030.8399999999999</v>
      </c>
      <c r="V46" s="11">
        <f>IFERROR(VLOOKUP($B46,[1]сентябрь!$B:$F,5, ),0)</f>
        <v>550</v>
      </c>
      <c r="W46" s="11">
        <f>IFERROR(VLOOKUP($B46,[1]октябрь!$B:$F,4, ),0)</f>
        <v>419.86</v>
      </c>
      <c r="X46" s="11">
        <f>IFERROR(VLOOKUP($B46,[1]октябрь!$B:$F,5, ),0)</f>
        <v>445.93</v>
      </c>
      <c r="Y46" s="11">
        <f>IFERROR(VLOOKUP($B46,[1]ноябрь!$B:$F,4, ),0)</f>
        <v>809.58</v>
      </c>
      <c r="Z46" s="11">
        <f>IFERROR(VLOOKUP($B46,[1]ноябрь!$B:$F,5, ),0)</f>
        <v>809.58</v>
      </c>
      <c r="AA46" s="11">
        <f>IFERROR(VLOOKUP($B46,[1]декабрь!$B:$F,4, ),0)</f>
        <v>4877.96</v>
      </c>
      <c r="AB46" s="11">
        <f>IFERROR(VLOOKUP($B46,[1]декабрь!$B:$F,5, ),0)</f>
        <v>2298.0500000000002</v>
      </c>
      <c r="AC46" s="12">
        <f t="shared" si="0"/>
        <v>-2579.9100000000012</v>
      </c>
    </row>
    <row r="47" spans="1:29" x14ac:dyDescent="0.25">
      <c r="A47" s="9" t="s">
        <v>65</v>
      </c>
      <c r="B47" s="10" t="s">
        <v>65</v>
      </c>
      <c r="C47" s="11">
        <f>IFERROR(VLOOKUP($B47,[1]январь!$B:$F,2, ),0)</f>
        <v>17.57</v>
      </c>
      <c r="D47" s="11">
        <f>IFERROR(VLOOKUP($B47,[1]январь!$B:$F,3, ),0)</f>
        <v>0</v>
      </c>
      <c r="E47" s="11">
        <f>IFERROR(VLOOKUP($B47,[1]январь!$B:$F,4, ),0)</f>
        <v>0</v>
      </c>
      <c r="F47" s="11">
        <f>IFERROR(VLOOKUP($B47,[1]январь!$B:$F,5, ),0)</f>
        <v>48.1</v>
      </c>
      <c r="G47" s="11">
        <f>IFERROR(VLOOKUP($B47,[1]февраль!$B:$F,4, ),0)</f>
        <v>0</v>
      </c>
      <c r="H47" s="11">
        <f>IFERROR(VLOOKUP($B47,[1]февраль!$B:$F,5, ),0)</f>
        <v>0</v>
      </c>
      <c r="I47" s="11">
        <f>IFERROR(VLOOKUP($B47,[1]март!$B:$F,4, ),0)</f>
        <v>0</v>
      </c>
      <c r="J47" s="11">
        <f>IFERROR(VLOOKUP($B47,[1]март!$B:$F,5, ),0)</f>
        <v>0</v>
      </c>
      <c r="K47" s="11">
        <f>IFERROR(VLOOKUP($B47,[1]апрель!$B:$F,4, ),0)</f>
        <v>0</v>
      </c>
      <c r="L47" s="11">
        <f>IFERROR(VLOOKUP($B47,[1]апрель!$B:$F,5, ),0)</f>
        <v>0</v>
      </c>
      <c r="M47" s="11">
        <f>IFERROR(VLOOKUP($B47,[1]май!$B:$F,4, ),0)</f>
        <v>0</v>
      </c>
      <c r="N47" s="11">
        <f>IFERROR(VLOOKUP($B47,[1]май!$B:$F,5, ),0)</f>
        <v>0</v>
      </c>
      <c r="O47" s="11">
        <f>IFERROR(VLOOKUP($B47,[1]июнь!$B:$F,4, ),0)</f>
        <v>0</v>
      </c>
      <c r="P47" s="11">
        <f>IFERROR(VLOOKUP($B47,[1]июнь!$B:$F,5, ),0)</f>
        <v>0</v>
      </c>
      <c r="Q47" s="11">
        <f>IFERROR(VLOOKUP($B47,[1]июль!$B:$F,4, ),0)</f>
        <v>0</v>
      </c>
      <c r="R47" s="11">
        <f>IFERROR(VLOOKUP($B47,[1]июль!$B:$F,5, ),0)</f>
        <v>0</v>
      </c>
      <c r="S47" s="11">
        <f>IFERROR(VLOOKUP($B47,[1]август!$B:$F,4, ),0)</f>
        <v>401.83</v>
      </c>
      <c r="T47" s="11">
        <f>IFERROR(VLOOKUP($B47,[1]август!$B:$F,5, ),0)</f>
        <v>371.3</v>
      </c>
      <c r="U47" s="11">
        <f>IFERROR(VLOOKUP($B47,[1]сентябрь!$B:$F,4, ),0)</f>
        <v>205.83</v>
      </c>
      <c r="V47" s="11">
        <f>IFERROR(VLOOKUP($B47,[1]сентябрь!$B:$F,5, ),0)</f>
        <v>205.83</v>
      </c>
      <c r="W47" s="11">
        <f>IFERROR(VLOOKUP($B47,[1]октябрь!$B:$F,4, ),0)</f>
        <v>35.590000000000003</v>
      </c>
      <c r="X47" s="11">
        <f>IFERROR(VLOOKUP($B47,[1]октябрь!$B:$F,5, ),0)</f>
        <v>0</v>
      </c>
      <c r="Y47" s="11">
        <f>IFERROR(VLOOKUP($B47,[1]ноябрь!$B:$F,4, ),0)</f>
        <v>36.51</v>
      </c>
      <c r="Z47" s="11">
        <f>IFERROR(VLOOKUP($B47,[1]ноябрь!$B:$F,5, ),0)</f>
        <v>35.590000000000003</v>
      </c>
      <c r="AA47" s="11">
        <f>IFERROR(VLOOKUP($B47,[1]декабрь!$B:$F,4, ),0)</f>
        <v>83.1</v>
      </c>
      <c r="AB47" s="11">
        <f>IFERROR(VLOOKUP($B47,[1]декабрь!$B:$F,5, ),0)</f>
        <v>95.96</v>
      </c>
      <c r="AC47" s="12">
        <f t="shared" si="0"/>
        <v>-23.64999999999992</v>
      </c>
    </row>
    <row r="48" spans="1:29" x14ac:dyDescent="0.25">
      <c r="A48" s="13" t="s">
        <v>66</v>
      </c>
      <c r="B48" s="10" t="s">
        <v>66</v>
      </c>
      <c r="C48" s="11">
        <f>IFERROR(VLOOKUP($B48,[1]январь!$B:$F,2, ),0)</f>
        <v>0</v>
      </c>
      <c r="D48" s="11">
        <f>IFERROR(VLOOKUP($B48,[1]январь!$B:$F,3, ),0)</f>
        <v>0</v>
      </c>
      <c r="E48" s="11">
        <f>IFERROR(VLOOKUP($B48,[1]январь!$B:$F,4, ),0)</f>
        <v>0</v>
      </c>
      <c r="F48" s="11">
        <f>IFERROR(VLOOKUP($B48,[1]январь!$B:$F,5, ),0)</f>
        <v>0</v>
      </c>
      <c r="G48" s="11">
        <f>IFERROR(VLOOKUP($B48,[1]февраль!$B:$F,4, ),0)</f>
        <v>0</v>
      </c>
      <c r="H48" s="11">
        <f>IFERROR(VLOOKUP($B48,[1]февраль!$B:$F,5, ),0)</f>
        <v>0</v>
      </c>
      <c r="I48" s="11">
        <f>IFERROR(VLOOKUP($B48,[1]март!$B:$F,4, ),0)</f>
        <v>0</v>
      </c>
      <c r="J48" s="11">
        <f>IFERROR(VLOOKUP($B48,[1]март!$B:$F,5, ),0)</f>
        <v>0</v>
      </c>
      <c r="K48" s="11">
        <f>IFERROR(VLOOKUP($B48,[1]апрель!$B:$F,4, ),0)</f>
        <v>0</v>
      </c>
      <c r="L48" s="11">
        <f>IFERROR(VLOOKUP($B48,[1]апрель!$B:$F,5, ),0)</f>
        <v>0</v>
      </c>
      <c r="M48" s="11">
        <f>IFERROR(VLOOKUP($B48,[1]май!$B:$F,4, ),0)</f>
        <v>0</v>
      </c>
      <c r="N48" s="11">
        <f>IFERROR(VLOOKUP($B48,[1]май!$B:$F,5, ),0)</f>
        <v>0</v>
      </c>
      <c r="O48" s="11">
        <f>IFERROR(VLOOKUP($B48,[1]июнь!$B:$F,4, ),0)</f>
        <v>0</v>
      </c>
      <c r="P48" s="11">
        <f>IFERROR(VLOOKUP($B48,[1]июнь!$B:$F,5, ),0)</f>
        <v>0</v>
      </c>
      <c r="Q48" s="11">
        <f>IFERROR(VLOOKUP($B48,[1]июль!$B:$F,4, ),0)</f>
        <v>0</v>
      </c>
      <c r="R48" s="11">
        <f>IFERROR(VLOOKUP($B48,[1]июль!$B:$F,5, ),0)</f>
        <v>0</v>
      </c>
      <c r="S48" s="11">
        <f>IFERROR(VLOOKUP($B48,[1]август!$B:$F,4, ),0)</f>
        <v>0</v>
      </c>
      <c r="T48" s="11">
        <f>IFERROR(VLOOKUP($B48,[1]август!$B:$F,5, ),0)</f>
        <v>0</v>
      </c>
      <c r="U48" s="11">
        <f>IFERROR(VLOOKUP($B48,[1]сентябрь!$B:$F,4, ),0)</f>
        <v>0</v>
      </c>
      <c r="V48" s="11">
        <f>IFERROR(VLOOKUP($B48,[1]сентябрь!$B:$F,5, ),0)</f>
        <v>0</v>
      </c>
      <c r="W48" s="11">
        <f>IFERROR(VLOOKUP($B48,[1]октябрь!$B:$F,4, ),0)</f>
        <v>0</v>
      </c>
      <c r="X48" s="11">
        <f>IFERROR(VLOOKUP($B48,[1]октябрь!$B:$F,5, ),0)</f>
        <v>0</v>
      </c>
      <c r="Y48" s="11">
        <f>IFERROR(VLOOKUP($B48,[1]ноябрь!$B:$F,4, ),0)</f>
        <v>0</v>
      </c>
      <c r="Z48" s="11">
        <f>IFERROR(VLOOKUP($B48,[1]ноябрь!$B:$F,5, ),0)</f>
        <v>0</v>
      </c>
      <c r="AA48" s="11">
        <f>IFERROR(VLOOKUP($B48,[1]декабрь!$B:$F,4, ),0)</f>
        <v>0</v>
      </c>
      <c r="AB48" s="11">
        <f>IFERROR(VLOOKUP($B48,[1]декабрь!$B:$F,5, ),0)</f>
        <v>0</v>
      </c>
      <c r="AC48" s="12">
        <f t="shared" si="0"/>
        <v>0</v>
      </c>
    </row>
    <row r="49" spans="1:29" x14ac:dyDescent="0.25">
      <c r="A49" s="9" t="s">
        <v>67</v>
      </c>
      <c r="B49" s="10" t="s">
        <v>67</v>
      </c>
      <c r="C49" s="11">
        <f>IFERROR(VLOOKUP($B49,[1]январь!$B:$F,2, ),0)</f>
        <v>0</v>
      </c>
      <c r="D49" s="11">
        <f>IFERROR(VLOOKUP($B49,[1]январь!$B:$F,3, ),0)</f>
        <v>325.24</v>
      </c>
      <c r="E49" s="11">
        <f>IFERROR(VLOOKUP($B49,[1]январь!$B:$F,4, ),0)</f>
        <v>3.75</v>
      </c>
      <c r="F49" s="11">
        <f>IFERROR(VLOOKUP($B49,[1]январь!$B:$F,5, ),0)</f>
        <v>0</v>
      </c>
      <c r="G49" s="11">
        <f>IFERROR(VLOOKUP($B49,[1]февраль!$B:$F,4, ),0)</f>
        <v>6.31</v>
      </c>
      <c r="H49" s="11">
        <f>IFERROR(VLOOKUP($B49,[1]февраль!$B:$F,5, ),0)</f>
        <v>0</v>
      </c>
      <c r="I49" s="11">
        <f>IFERROR(VLOOKUP($B49,[1]март!$B:$F,4, ),0)</f>
        <v>4.45</v>
      </c>
      <c r="J49" s="11">
        <f>IFERROR(VLOOKUP($B49,[1]март!$B:$F,5, ),0)</f>
        <v>0</v>
      </c>
      <c r="K49" s="11">
        <f>IFERROR(VLOOKUP($B49,[1]апрель!$B:$F,4, ),0)</f>
        <v>18.690000000000001</v>
      </c>
      <c r="L49" s="11">
        <f>IFERROR(VLOOKUP($B49,[1]апрель!$B:$F,5, ),0)</f>
        <v>0</v>
      </c>
      <c r="M49" s="11">
        <f>IFERROR(VLOOKUP($B49,[1]май!$B:$F,4, ),0)</f>
        <v>2490.41</v>
      </c>
      <c r="N49" s="11">
        <f>IFERROR(VLOOKUP($B49,[1]май!$B:$F,5, ),0)</f>
        <v>0</v>
      </c>
      <c r="O49" s="11">
        <f>IFERROR(VLOOKUP($B49,[1]июнь!$B:$F,4, ),0)</f>
        <v>2962.43</v>
      </c>
      <c r="P49" s="11">
        <f>IFERROR(VLOOKUP($B49,[1]июнь!$B:$F,5, ),0)</f>
        <v>0</v>
      </c>
      <c r="Q49" s="11">
        <f>IFERROR(VLOOKUP($B49,[1]июль!$B:$F,4, ),0)</f>
        <v>802.12</v>
      </c>
      <c r="R49" s="11">
        <f>IFERROR(VLOOKUP($B49,[1]июль!$B:$F,5, ),0)</f>
        <v>0</v>
      </c>
      <c r="S49" s="11">
        <f>IFERROR(VLOOKUP($B49,[1]август!$B:$F,4, ),0)</f>
        <v>951.35</v>
      </c>
      <c r="T49" s="11">
        <f>IFERROR(VLOOKUP($B49,[1]август!$B:$F,5, ),0)</f>
        <v>6930</v>
      </c>
      <c r="U49" s="11">
        <f>IFERROR(VLOOKUP($B49,[1]сентябрь!$B:$F,4, ),0)</f>
        <v>827.8</v>
      </c>
      <c r="V49" s="11">
        <f>IFERROR(VLOOKUP($B49,[1]сентябрь!$B:$F,5, ),0)</f>
        <v>0</v>
      </c>
      <c r="W49" s="11">
        <f>IFERROR(VLOOKUP($B49,[1]октябрь!$B:$F,4, ),0)</f>
        <v>3505.18</v>
      </c>
      <c r="X49" s="11">
        <f>IFERROR(VLOOKUP($B49,[1]октябрь!$B:$F,5, ),0)</f>
        <v>0</v>
      </c>
      <c r="Y49" s="11">
        <f>IFERROR(VLOOKUP($B49,[1]ноябрь!$B:$F,4, ),0)</f>
        <v>7403.94</v>
      </c>
      <c r="Z49" s="11">
        <f>IFERROR(VLOOKUP($B49,[1]ноябрь!$B:$F,5, ),0)</f>
        <v>0</v>
      </c>
      <c r="AA49" s="11">
        <f>IFERROR(VLOOKUP($B49,[1]декабрь!$B:$F,4, ),0)</f>
        <v>20804.91</v>
      </c>
      <c r="AB49" s="11">
        <f>IFERROR(VLOOKUP($B49,[1]декабрь!$B:$F,5, ),0)</f>
        <v>0</v>
      </c>
      <c r="AC49" s="12">
        <f t="shared" si="0"/>
        <v>-32526.1</v>
      </c>
    </row>
    <row r="50" spans="1:29" x14ac:dyDescent="0.25">
      <c r="A50" s="13" t="s">
        <v>68</v>
      </c>
      <c r="B50" s="10" t="s">
        <v>68</v>
      </c>
      <c r="C50" s="11">
        <f>IFERROR(VLOOKUP($B50,[1]январь!$B:$F,2, ),0)</f>
        <v>0</v>
      </c>
      <c r="D50" s="11">
        <f>IFERROR(VLOOKUP($B50,[1]январь!$B:$F,3, ),0)</f>
        <v>0</v>
      </c>
      <c r="E50" s="11">
        <f>IFERROR(VLOOKUP($B50,[1]январь!$B:$F,4, ),0)</f>
        <v>7318.57</v>
      </c>
      <c r="F50" s="11">
        <f>IFERROR(VLOOKUP($B50,[1]январь!$B:$F,5, ),0)</f>
        <v>2413.37</v>
      </c>
      <c r="G50" s="11">
        <f>IFERROR(VLOOKUP($B50,[1]февраль!$B:$F,4, ),0)</f>
        <v>9276.9</v>
      </c>
      <c r="H50" s="11">
        <f>IFERROR(VLOOKUP($B50,[1]февраль!$B:$F,5, ),0)</f>
        <v>14182.1</v>
      </c>
      <c r="I50" s="11">
        <f>IFERROR(VLOOKUP($B50,[1]март!$B:$F,4, ),0)</f>
        <v>3832.93</v>
      </c>
      <c r="J50" s="11">
        <f>IFERROR(VLOOKUP($B50,[1]март!$B:$F,5, ),0)</f>
        <v>3832.93</v>
      </c>
      <c r="K50" s="11">
        <f>IFERROR(VLOOKUP($B50,[1]апрель!$B:$F,4, ),0)</f>
        <v>1305.1500000000001</v>
      </c>
      <c r="L50" s="11">
        <f>IFERROR(VLOOKUP($B50,[1]апрель!$B:$F,5, ),0)</f>
        <v>1305.1500000000001</v>
      </c>
      <c r="M50" s="11">
        <f>IFERROR(VLOOKUP($B50,[1]май!$B:$F,4, ),0)</f>
        <v>4476.83</v>
      </c>
      <c r="N50" s="11">
        <f>IFERROR(VLOOKUP($B50,[1]май!$B:$F,5, ),0)</f>
        <v>4476.83</v>
      </c>
      <c r="O50" s="11">
        <f>IFERROR(VLOOKUP($B50,[1]июнь!$B:$F,4, ),0)</f>
        <v>4175.6099999999997</v>
      </c>
      <c r="P50" s="11">
        <f>IFERROR(VLOOKUP($B50,[1]июнь!$B:$F,5, ),0)</f>
        <v>0</v>
      </c>
      <c r="Q50" s="11">
        <f>IFERROR(VLOOKUP($B50,[1]июль!$B:$F,4, ),0)</f>
        <v>2866.69</v>
      </c>
      <c r="R50" s="11">
        <f>IFERROR(VLOOKUP($B50,[1]июль!$B:$F,5, ),0)</f>
        <v>7042.3</v>
      </c>
      <c r="S50" s="11">
        <f>IFERROR(VLOOKUP($B50,[1]август!$B:$F,4, ),0)</f>
        <v>2246.5</v>
      </c>
      <c r="T50" s="11">
        <f>IFERROR(VLOOKUP($B50,[1]август!$B:$F,5, ),0)</f>
        <v>2246.5</v>
      </c>
      <c r="U50" s="11">
        <f>IFERROR(VLOOKUP($B50,[1]сентябрь!$B:$F,4, ),0)</f>
        <v>2118.19</v>
      </c>
      <c r="V50" s="11">
        <f>IFERROR(VLOOKUP($B50,[1]сентябрь!$B:$F,5, ),0)</f>
        <v>2118.19</v>
      </c>
      <c r="W50" s="11">
        <f>IFERROR(VLOOKUP($B50,[1]октябрь!$B:$F,4, ),0)</f>
        <v>3988.83</v>
      </c>
      <c r="X50" s="11">
        <f>IFERROR(VLOOKUP($B50,[1]октябрь!$B:$F,5, ),0)</f>
        <v>3988.83</v>
      </c>
      <c r="Y50" s="11">
        <f>IFERROR(VLOOKUP($B50,[1]ноябрь!$B:$F,4, ),0)</f>
        <v>7577.27</v>
      </c>
      <c r="Z50" s="11">
        <f>IFERROR(VLOOKUP($B50,[1]ноябрь!$B:$F,5, ),0)</f>
        <v>0</v>
      </c>
      <c r="AA50" s="11">
        <f>IFERROR(VLOOKUP($B50,[1]декабрь!$B:$F,4, ),0)</f>
        <v>6549.03</v>
      </c>
      <c r="AB50" s="11">
        <f>IFERROR(VLOOKUP($B50,[1]декабрь!$B:$F,5, ),0)</f>
        <v>11293.73</v>
      </c>
      <c r="AC50" s="12">
        <f t="shared" si="0"/>
        <v>-2832.5699999999979</v>
      </c>
    </row>
    <row r="51" spans="1:29" x14ac:dyDescent="0.25">
      <c r="A51" s="9" t="s">
        <v>69</v>
      </c>
      <c r="B51" s="10" t="s">
        <v>69</v>
      </c>
      <c r="C51" s="11">
        <f>IFERROR(VLOOKUP($B51,[1]январь!$B:$F,2, ),0)</f>
        <v>0</v>
      </c>
      <c r="D51" s="11">
        <f>IFERROR(VLOOKUP($B51,[1]январь!$B:$F,3, ),0)</f>
        <v>0</v>
      </c>
      <c r="E51" s="11">
        <f>IFERROR(VLOOKUP($B51,[1]январь!$B:$F,4, ),0)</f>
        <v>0</v>
      </c>
      <c r="F51" s="11">
        <f>IFERROR(VLOOKUP($B51,[1]январь!$B:$F,5, ),0)</f>
        <v>0</v>
      </c>
      <c r="G51" s="11">
        <f>IFERROR(VLOOKUP($B51,[1]февраль!$B:$F,4, ),0)</f>
        <v>0</v>
      </c>
      <c r="H51" s="11">
        <f>IFERROR(VLOOKUP($B51,[1]февраль!$B:$F,5, ),0)</f>
        <v>0</v>
      </c>
      <c r="I51" s="11">
        <f>IFERROR(VLOOKUP($B51,[1]март!$B:$F,4, ),0)</f>
        <v>0</v>
      </c>
      <c r="J51" s="11">
        <f>IFERROR(VLOOKUP($B51,[1]март!$B:$F,5, ),0)</f>
        <v>0</v>
      </c>
      <c r="K51" s="11">
        <f>IFERROR(VLOOKUP($B51,[1]апрель!$B:$F,4, ),0)</f>
        <v>0</v>
      </c>
      <c r="L51" s="11">
        <f>IFERROR(VLOOKUP($B51,[1]апрель!$B:$F,5, ),0)</f>
        <v>0</v>
      </c>
      <c r="M51" s="11">
        <f>IFERROR(VLOOKUP($B51,[1]май!$B:$F,4, ),0)</f>
        <v>0</v>
      </c>
      <c r="N51" s="11">
        <f>IFERROR(VLOOKUP($B51,[1]май!$B:$F,5, ),0)</f>
        <v>0</v>
      </c>
      <c r="O51" s="11">
        <f>IFERROR(VLOOKUP($B51,[1]июнь!$B:$F,4, ),0)</f>
        <v>0</v>
      </c>
      <c r="P51" s="11">
        <f>IFERROR(VLOOKUP($B51,[1]июнь!$B:$F,5, ),0)</f>
        <v>0</v>
      </c>
      <c r="Q51" s="11">
        <f>IFERROR(VLOOKUP($B51,[1]июль!$B:$F,4, ),0)</f>
        <v>0</v>
      </c>
      <c r="R51" s="11">
        <f>IFERROR(VLOOKUP($B51,[1]июль!$B:$F,5, ),0)</f>
        <v>0</v>
      </c>
      <c r="S51" s="11">
        <f>IFERROR(VLOOKUP($B51,[1]август!$B:$F,4, ),0)</f>
        <v>0</v>
      </c>
      <c r="T51" s="11">
        <f>IFERROR(VLOOKUP($B51,[1]август!$B:$F,5, ),0)</f>
        <v>0</v>
      </c>
      <c r="U51" s="11">
        <f>IFERROR(VLOOKUP($B51,[1]сентябрь!$B:$F,4, ),0)</f>
        <v>0</v>
      </c>
      <c r="V51" s="11">
        <f>IFERROR(VLOOKUP($B51,[1]сентябрь!$B:$F,5, ),0)</f>
        <v>0</v>
      </c>
      <c r="W51" s="11">
        <f>IFERROR(VLOOKUP($B51,[1]октябрь!$B:$F,4, ),0)</f>
        <v>0</v>
      </c>
      <c r="X51" s="11">
        <f>IFERROR(VLOOKUP($B51,[1]октябрь!$B:$F,5, ),0)</f>
        <v>0</v>
      </c>
      <c r="Y51" s="11">
        <f>IFERROR(VLOOKUP($B51,[1]ноябрь!$B:$F,4, ),0)</f>
        <v>0</v>
      </c>
      <c r="Z51" s="11">
        <f>IFERROR(VLOOKUP($B51,[1]ноябрь!$B:$F,5, ),0)</f>
        <v>0</v>
      </c>
      <c r="AA51" s="11">
        <f>IFERROR(VLOOKUP($B51,[1]декабрь!$B:$F,4, ),0)</f>
        <v>0</v>
      </c>
      <c r="AB51" s="11">
        <f>IFERROR(VLOOKUP($B51,[1]декабрь!$B:$F,5, ),0)</f>
        <v>0</v>
      </c>
      <c r="AC51" s="12">
        <f t="shared" si="0"/>
        <v>0</v>
      </c>
    </row>
    <row r="52" spans="1:29" x14ac:dyDescent="0.25">
      <c r="A52" s="13" t="s">
        <v>70</v>
      </c>
      <c r="B52" s="10" t="s">
        <v>70</v>
      </c>
      <c r="C52" s="11">
        <f>IFERROR(VLOOKUP($B52,[1]январь!$B:$F,2, ),0)</f>
        <v>0</v>
      </c>
      <c r="D52" s="11">
        <f>IFERROR(VLOOKUP($B52,[1]январь!$B:$F,3, ),0)</f>
        <v>80.180000000000007</v>
      </c>
      <c r="E52" s="11">
        <f>IFERROR(VLOOKUP($B52,[1]январь!$B:$F,4, ),0)</f>
        <v>0</v>
      </c>
      <c r="F52" s="11">
        <f>IFERROR(VLOOKUP($B52,[1]январь!$B:$F,5, ),0)</f>
        <v>0</v>
      </c>
      <c r="G52" s="11">
        <f>IFERROR(VLOOKUP($B52,[1]февраль!$B:$F,4, ),0)</f>
        <v>0.38</v>
      </c>
      <c r="H52" s="11">
        <f>IFERROR(VLOOKUP($B52,[1]февраль!$B:$F,5, ),0)</f>
        <v>0</v>
      </c>
      <c r="I52" s="11">
        <f>IFERROR(VLOOKUP($B52,[1]март!$B:$F,4, ),0)</f>
        <v>0</v>
      </c>
      <c r="J52" s="11">
        <f>IFERROR(VLOOKUP($B52,[1]март!$B:$F,5, ),0)</f>
        <v>0</v>
      </c>
      <c r="K52" s="11">
        <f>IFERROR(VLOOKUP($B52,[1]апрель!$B:$F,4, ),0)</f>
        <v>0</v>
      </c>
      <c r="L52" s="11">
        <f>IFERROR(VLOOKUP($B52,[1]апрель!$B:$F,5, ),0)</f>
        <v>0</v>
      </c>
      <c r="M52" s="11">
        <f>IFERROR(VLOOKUP($B52,[1]май!$B:$F,4, ),0)</f>
        <v>0</v>
      </c>
      <c r="N52" s="11">
        <f>IFERROR(VLOOKUP($B52,[1]май!$B:$F,5, ),0)</f>
        <v>0</v>
      </c>
      <c r="O52" s="11">
        <f>IFERROR(VLOOKUP($B52,[1]июнь!$B:$F,4, ),0)</f>
        <v>0</v>
      </c>
      <c r="P52" s="11">
        <f>IFERROR(VLOOKUP($B52,[1]июнь!$B:$F,5, ),0)</f>
        <v>0</v>
      </c>
      <c r="Q52" s="11">
        <f>IFERROR(VLOOKUP($B52,[1]июль!$B:$F,4, ),0)</f>
        <v>1.1599999999999999</v>
      </c>
      <c r="R52" s="11">
        <f>IFERROR(VLOOKUP($B52,[1]июль!$B:$F,5, ),0)</f>
        <v>0</v>
      </c>
      <c r="S52" s="11">
        <f>IFERROR(VLOOKUP($B52,[1]август!$B:$F,4, ),0)</f>
        <v>0.08</v>
      </c>
      <c r="T52" s="11">
        <f>IFERROR(VLOOKUP($B52,[1]август!$B:$F,5, ),0)</f>
        <v>0</v>
      </c>
      <c r="U52" s="11">
        <f>IFERROR(VLOOKUP($B52,[1]сентябрь!$B:$F,4, ),0)</f>
        <v>0</v>
      </c>
      <c r="V52" s="11">
        <f>IFERROR(VLOOKUP($B52,[1]сентябрь!$B:$F,5, ),0)</f>
        <v>0</v>
      </c>
      <c r="W52" s="11">
        <f>IFERROR(VLOOKUP($B52,[1]октябрь!$B:$F,4, ),0)</f>
        <v>2372.4499999999998</v>
      </c>
      <c r="X52" s="11">
        <f>IFERROR(VLOOKUP($B52,[1]октябрь!$B:$F,5, ),0)</f>
        <v>0</v>
      </c>
      <c r="Y52" s="11">
        <f>IFERROR(VLOOKUP($B52,[1]ноябрь!$B:$F,4, ),0)</f>
        <v>164.36</v>
      </c>
      <c r="Z52" s="11">
        <f>IFERROR(VLOOKUP($B52,[1]ноябрь!$B:$F,5, ),0)</f>
        <v>3000</v>
      </c>
      <c r="AA52" s="11">
        <f>IFERROR(VLOOKUP($B52,[1]декабрь!$B:$F,4, ),0)</f>
        <v>0</v>
      </c>
      <c r="AB52" s="11">
        <f>IFERROR(VLOOKUP($B52,[1]декабрь!$B:$F,5, ),0)</f>
        <v>0</v>
      </c>
      <c r="AC52" s="12">
        <f t="shared" si="0"/>
        <v>541.74999999999989</v>
      </c>
    </row>
    <row r="53" spans="1:29" x14ac:dyDescent="0.25">
      <c r="A53" s="9" t="s">
        <v>71</v>
      </c>
      <c r="B53" s="10" t="s">
        <v>71</v>
      </c>
      <c r="C53" s="11">
        <f>IFERROR(VLOOKUP($B53,[1]январь!$B:$F,2, ),0)</f>
        <v>0</v>
      </c>
      <c r="D53" s="11">
        <f>IFERROR(VLOOKUP($B53,[1]январь!$B:$F,3, ),0)</f>
        <v>0</v>
      </c>
      <c r="E53" s="11">
        <f>IFERROR(VLOOKUP($B53,[1]январь!$B:$F,4, ),0)</f>
        <v>0</v>
      </c>
      <c r="F53" s="11">
        <f>IFERROR(VLOOKUP($B53,[1]январь!$B:$F,5, ),0)</f>
        <v>0</v>
      </c>
      <c r="G53" s="11">
        <f>IFERROR(VLOOKUP($B53,[1]февраль!$B:$F,4, ),0)</f>
        <v>0</v>
      </c>
      <c r="H53" s="11">
        <f>IFERROR(VLOOKUP($B53,[1]февраль!$B:$F,5, ),0)</f>
        <v>0</v>
      </c>
      <c r="I53" s="11">
        <f>IFERROR(VLOOKUP($B53,[1]март!$B:$F,4, ),0)</f>
        <v>0</v>
      </c>
      <c r="J53" s="11">
        <f>IFERROR(VLOOKUP($B53,[1]март!$B:$F,5, ),0)</f>
        <v>0</v>
      </c>
      <c r="K53" s="11">
        <f>IFERROR(VLOOKUP($B53,[1]апрель!$B:$F,4, ),0)</f>
        <v>0</v>
      </c>
      <c r="L53" s="11">
        <f>IFERROR(VLOOKUP($B53,[1]апрель!$B:$F,5, ),0)</f>
        <v>0</v>
      </c>
      <c r="M53" s="11">
        <f>IFERROR(VLOOKUP($B53,[1]май!$B:$F,4, ),0)</f>
        <v>0</v>
      </c>
      <c r="N53" s="11">
        <f>IFERROR(VLOOKUP($B53,[1]май!$B:$F,5, ),0)</f>
        <v>0</v>
      </c>
      <c r="O53" s="11">
        <f>IFERROR(VLOOKUP($B53,[1]июнь!$B:$F,4, ),0)</f>
        <v>0</v>
      </c>
      <c r="P53" s="11">
        <f>IFERROR(VLOOKUP($B53,[1]июнь!$B:$F,5, ),0)</f>
        <v>0</v>
      </c>
      <c r="Q53" s="11">
        <f>IFERROR(VLOOKUP($B53,[1]июль!$B:$F,4, ),0)</f>
        <v>0</v>
      </c>
      <c r="R53" s="11">
        <f>IFERROR(VLOOKUP($B53,[1]июль!$B:$F,5, ),0)</f>
        <v>0</v>
      </c>
      <c r="S53" s="11">
        <f>IFERROR(VLOOKUP($B53,[1]август!$B:$F,4, ),0)</f>
        <v>0</v>
      </c>
      <c r="T53" s="11">
        <f>IFERROR(VLOOKUP($B53,[1]август!$B:$F,5, ),0)</f>
        <v>0</v>
      </c>
      <c r="U53" s="11">
        <f>IFERROR(VLOOKUP($B53,[1]сентябрь!$B:$F,4, ),0)</f>
        <v>0</v>
      </c>
      <c r="V53" s="11">
        <f>IFERROR(VLOOKUP($B53,[1]сентябрь!$B:$F,5, ),0)</f>
        <v>0</v>
      </c>
      <c r="W53" s="11">
        <f>IFERROR(VLOOKUP($B53,[1]октябрь!$B:$F,4, ),0)</f>
        <v>0</v>
      </c>
      <c r="X53" s="11">
        <f>IFERROR(VLOOKUP($B53,[1]октябрь!$B:$F,5, ),0)</f>
        <v>0</v>
      </c>
      <c r="Y53" s="11">
        <f>IFERROR(VLOOKUP($B53,[1]ноябрь!$B:$F,4, ),0)</f>
        <v>0</v>
      </c>
      <c r="Z53" s="11">
        <f>IFERROR(VLOOKUP($B53,[1]ноябрь!$B:$F,5, ),0)</f>
        <v>0</v>
      </c>
      <c r="AA53" s="11">
        <f>IFERROR(VLOOKUP($B53,[1]декабрь!$B:$F,4, ),0)</f>
        <v>0</v>
      </c>
      <c r="AB53" s="11">
        <f>IFERROR(VLOOKUP($B53,[1]декабрь!$B:$F,5, ),0)</f>
        <v>0</v>
      </c>
      <c r="AC53" s="12">
        <f t="shared" si="0"/>
        <v>0</v>
      </c>
    </row>
    <row r="54" spans="1:29" x14ac:dyDescent="0.25">
      <c r="A54" s="13" t="s">
        <v>72</v>
      </c>
      <c r="B54" s="10" t="s">
        <v>72</v>
      </c>
      <c r="C54" s="11">
        <f>IFERROR(VLOOKUP($B54,[1]январь!$B:$F,2, ),0)</f>
        <v>78.73</v>
      </c>
      <c r="D54" s="11">
        <f>IFERROR(VLOOKUP($B54,[1]январь!$B:$F,3, ),0)</f>
        <v>0</v>
      </c>
      <c r="E54" s="11">
        <f>IFERROR(VLOOKUP($B54,[1]январь!$B:$F,4, ),0)</f>
        <v>37.299999999999997</v>
      </c>
      <c r="F54" s="11">
        <f>IFERROR(VLOOKUP($B54,[1]январь!$B:$F,5, ),0)</f>
        <v>0</v>
      </c>
      <c r="G54" s="11">
        <f>IFERROR(VLOOKUP($B54,[1]февраль!$B:$F,4, ),0)</f>
        <v>36.86</v>
      </c>
      <c r="H54" s="11">
        <f>IFERROR(VLOOKUP($B54,[1]февраль!$B:$F,5, ),0)</f>
        <v>0</v>
      </c>
      <c r="I54" s="11">
        <f>IFERROR(VLOOKUP($B54,[1]март!$B:$F,4, ),0)</f>
        <v>34.81</v>
      </c>
      <c r="J54" s="11">
        <f>IFERROR(VLOOKUP($B54,[1]март!$B:$F,5, ),0)</f>
        <v>1000</v>
      </c>
      <c r="K54" s="11">
        <f>IFERROR(VLOOKUP($B54,[1]апрель!$B:$F,4, ),0)</f>
        <v>110.78</v>
      </c>
      <c r="L54" s="11">
        <f>IFERROR(VLOOKUP($B54,[1]апрель!$B:$F,5, ),0)</f>
        <v>1000</v>
      </c>
      <c r="M54" s="11">
        <f>IFERROR(VLOOKUP($B54,[1]май!$B:$F,4, ),0)</f>
        <v>204.2</v>
      </c>
      <c r="N54" s="11">
        <f>IFERROR(VLOOKUP($B54,[1]май!$B:$F,5, ),0)</f>
        <v>0</v>
      </c>
      <c r="O54" s="11">
        <f>IFERROR(VLOOKUP($B54,[1]июнь!$B:$F,4, ),0)</f>
        <v>185.63</v>
      </c>
      <c r="P54" s="11">
        <f>IFERROR(VLOOKUP($B54,[1]июнь!$B:$F,5, ),0)</f>
        <v>0</v>
      </c>
      <c r="Q54" s="11">
        <f>IFERROR(VLOOKUP($B54,[1]июль!$B:$F,4, ),0)</f>
        <v>317.62</v>
      </c>
      <c r="R54" s="11">
        <f>IFERROR(VLOOKUP($B54,[1]июль!$B:$F,5, ),0)</f>
        <v>0</v>
      </c>
      <c r="S54" s="11">
        <f>IFERROR(VLOOKUP($B54,[1]август!$B:$F,4, ),0)</f>
        <v>179.98</v>
      </c>
      <c r="T54" s="11">
        <f>IFERROR(VLOOKUP($B54,[1]август!$B:$F,5, ),0)</f>
        <v>0</v>
      </c>
      <c r="U54" s="11">
        <f>IFERROR(VLOOKUP($B54,[1]сентябрь!$B:$F,4, ),0)</f>
        <v>163.25</v>
      </c>
      <c r="V54" s="11">
        <f>IFERROR(VLOOKUP($B54,[1]сентябрь!$B:$F,5, ),0)</f>
        <v>0</v>
      </c>
      <c r="W54" s="11">
        <f>IFERROR(VLOOKUP($B54,[1]октябрь!$B:$F,4, ),0)</f>
        <v>278.07</v>
      </c>
      <c r="X54" s="11">
        <f>IFERROR(VLOOKUP($B54,[1]октябрь!$B:$F,5, ),0)</f>
        <v>0</v>
      </c>
      <c r="Y54" s="11">
        <f>IFERROR(VLOOKUP($B54,[1]ноябрь!$B:$F,4, ),0)</f>
        <v>65.47</v>
      </c>
      <c r="Z54" s="11">
        <f>IFERROR(VLOOKUP($B54,[1]ноябрь!$B:$F,5, ),0)</f>
        <v>0</v>
      </c>
      <c r="AA54" s="11">
        <f>IFERROR(VLOOKUP($B54,[1]декабрь!$B:$F,4, ),0)</f>
        <v>353.94</v>
      </c>
      <c r="AB54" s="11">
        <f>IFERROR(VLOOKUP($B54,[1]декабрь!$B:$F,5, ),0)</f>
        <v>0</v>
      </c>
      <c r="AC54" s="12">
        <f t="shared" si="0"/>
        <v>-46.640000000000043</v>
      </c>
    </row>
    <row r="55" spans="1:29" x14ac:dyDescent="0.25">
      <c r="A55" s="9" t="s">
        <v>73</v>
      </c>
      <c r="B55" s="10" t="s">
        <v>73</v>
      </c>
      <c r="C55" s="11">
        <f>IFERROR(VLOOKUP($B55,[1]январь!$B:$F,2, ),0)</f>
        <v>0</v>
      </c>
      <c r="D55" s="11">
        <f>IFERROR(VLOOKUP($B55,[1]январь!$B:$F,3, ),0)</f>
        <v>0</v>
      </c>
      <c r="E55" s="11">
        <f>IFERROR(VLOOKUP($B55,[1]январь!$B:$F,4, ),0)</f>
        <v>0</v>
      </c>
      <c r="F55" s="11">
        <f>IFERROR(VLOOKUP($B55,[1]январь!$B:$F,5, ),0)</f>
        <v>0</v>
      </c>
      <c r="G55" s="11">
        <f>IFERROR(VLOOKUP($B55,[1]февраль!$B:$F,4, ),0)</f>
        <v>0</v>
      </c>
      <c r="H55" s="11">
        <f>IFERROR(VLOOKUP($B55,[1]февраль!$B:$F,5, ),0)</f>
        <v>0</v>
      </c>
      <c r="I55" s="11">
        <f>IFERROR(VLOOKUP($B55,[1]март!$B:$F,4, ),0)</f>
        <v>0</v>
      </c>
      <c r="J55" s="11">
        <f>IFERROR(VLOOKUP($B55,[1]март!$B:$F,5, ),0)</f>
        <v>0</v>
      </c>
      <c r="K55" s="11">
        <f>IFERROR(VLOOKUP($B55,[1]апрель!$B:$F,4, ),0)</f>
        <v>0</v>
      </c>
      <c r="L55" s="11">
        <f>IFERROR(VLOOKUP($B55,[1]апрель!$B:$F,5, ),0)</f>
        <v>0</v>
      </c>
      <c r="M55" s="11">
        <f>IFERROR(VLOOKUP($B55,[1]май!$B:$F,4, ),0)</f>
        <v>0</v>
      </c>
      <c r="N55" s="11">
        <f>IFERROR(VLOOKUP($B55,[1]май!$B:$F,5, ),0)</f>
        <v>0</v>
      </c>
      <c r="O55" s="11">
        <f>IFERROR(VLOOKUP($B55,[1]июнь!$B:$F,4, ),0)</f>
        <v>0</v>
      </c>
      <c r="P55" s="11">
        <f>IFERROR(VLOOKUP($B55,[1]июнь!$B:$F,5, ),0)</f>
        <v>0</v>
      </c>
      <c r="Q55" s="11">
        <f>IFERROR(VLOOKUP($B55,[1]июль!$B:$F,4, ),0)</f>
        <v>0</v>
      </c>
      <c r="R55" s="11">
        <f>IFERROR(VLOOKUP($B55,[1]июль!$B:$F,5, ),0)</f>
        <v>0</v>
      </c>
      <c r="S55" s="11">
        <f>IFERROR(VLOOKUP($B55,[1]август!$B:$F,4, ),0)</f>
        <v>0</v>
      </c>
      <c r="T55" s="11">
        <f>IFERROR(VLOOKUP($B55,[1]август!$B:$F,5, ),0)</f>
        <v>0</v>
      </c>
      <c r="U55" s="11">
        <f>IFERROR(VLOOKUP($B55,[1]сентябрь!$B:$F,4, ),0)</f>
        <v>0</v>
      </c>
      <c r="V55" s="11">
        <f>IFERROR(VLOOKUP($B55,[1]сентябрь!$B:$F,5, ),0)</f>
        <v>0</v>
      </c>
      <c r="W55" s="11">
        <f>IFERROR(VLOOKUP($B55,[1]октябрь!$B:$F,4, ),0)</f>
        <v>0</v>
      </c>
      <c r="X55" s="11">
        <f>IFERROR(VLOOKUP($B55,[1]октябрь!$B:$F,5, ),0)</f>
        <v>0</v>
      </c>
      <c r="Y55" s="11">
        <f>IFERROR(VLOOKUP($B55,[1]ноябрь!$B:$F,4, ),0)</f>
        <v>0</v>
      </c>
      <c r="Z55" s="11">
        <f>IFERROR(VLOOKUP($B55,[1]ноябрь!$B:$F,5, ),0)</f>
        <v>0</v>
      </c>
      <c r="AA55" s="11">
        <f>IFERROR(VLOOKUP($B55,[1]декабрь!$B:$F,4, ),0)</f>
        <v>0</v>
      </c>
      <c r="AB55" s="11">
        <f>IFERROR(VLOOKUP($B55,[1]декабрь!$B:$F,5, ),0)</f>
        <v>0</v>
      </c>
      <c r="AC55" s="12">
        <f t="shared" si="0"/>
        <v>0</v>
      </c>
    </row>
    <row r="56" spans="1:29" x14ac:dyDescent="0.25">
      <c r="A56" s="13" t="s">
        <v>74</v>
      </c>
      <c r="B56" s="10" t="s">
        <v>74</v>
      </c>
      <c r="C56" s="11">
        <f>IFERROR(VLOOKUP($B56,[1]январь!$B:$F,2, ),0)</f>
        <v>0</v>
      </c>
      <c r="D56" s="11">
        <f>IFERROR(VLOOKUP($B56,[1]январь!$B:$F,3, ),0)</f>
        <v>21925.040000000001</v>
      </c>
      <c r="E56" s="11">
        <f>IFERROR(VLOOKUP($B56,[1]январь!$B:$F,4, ),0)</f>
        <v>11356.12</v>
      </c>
      <c r="F56" s="11">
        <f>IFERROR(VLOOKUP($B56,[1]январь!$B:$F,5, ),0)</f>
        <v>0</v>
      </c>
      <c r="G56" s="11">
        <f>IFERROR(VLOOKUP($B56,[1]февраль!$B:$F,4, ),0)</f>
        <v>10598.62</v>
      </c>
      <c r="H56" s="11">
        <f>IFERROR(VLOOKUP($B56,[1]февраль!$B:$F,5, ),0)</f>
        <v>20000</v>
      </c>
      <c r="I56" s="11">
        <f>IFERROR(VLOOKUP($B56,[1]март!$B:$F,4, ),0)</f>
        <v>8182.71</v>
      </c>
      <c r="J56" s="11">
        <f>IFERROR(VLOOKUP($B56,[1]март!$B:$F,5, ),0)</f>
        <v>0</v>
      </c>
      <c r="K56" s="11">
        <f>IFERROR(VLOOKUP($B56,[1]апрель!$B:$F,4, ),0)</f>
        <v>7217.4</v>
      </c>
      <c r="L56" s="11">
        <f>IFERROR(VLOOKUP($B56,[1]апрель!$B:$F,5, ),0)</f>
        <v>15000</v>
      </c>
      <c r="M56" s="11">
        <f>IFERROR(VLOOKUP($B56,[1]май!$B:$F,4, ),0)</f>
        <v>4411.34</v>
      </c>
      <c r="N56" s="11">
        <f>IFERROR(VLOOKUP($B56,[1]май!$B:$F,5, ),0)</f>
        <v>0</v>
      </c>
      <c r="O56" s="11">
        <f>IFERROR(VLOOKUP($B56,[1]июнь!$B:$F,4, ),0)</f>
        <v>4157.45</v>
      </c>
      <c r="P56" s="11">
        <f>IFERROR(VLOOKUP($B56,[1]июнь!$B:$F,5, ),0)</f>
        <v>0</v>
      </c>
      <c r="Q56" s="11">
        <f>IFERROR(VLOOKUP($B56,[1]июль!$B:$F,4, ),0)</f>
        <v>2576.81</v>
      </c>
      <c r="R56" s="11">
        <f>IFERROR(VLOOKUP($B56,[1]июль!$B:$F,5, ),0)</f>
        <v>0</v>
      </c>
      <c r="S56" s="11">
        <f>IFERROR(VLOOKUP($B56,[1]август!$B:$F,4, ),0)</f>
        <v>3381.1</v>
      </c>
      <c r="T56" s="11">
        <f>IFERROR(VLOOKUP($B56,[1]август!$B:$F,5, ),0)</f>
        <v>10000</v>
      </c>
      <c r="U56" s="11">
        <f>IFERROR(VLOOKUP($B56,[1]сентябрь!$B:$F,4, ),0)</f>
        <v>2393.6</v>
      </c>
      <c r="V56" s="11">
        <f>IFERROR(VLOOKUP($B56,[1]сентябрь!$B:$F,5, ),0)</f>
        <v>0</v>
      </c>
      <c r="W56" s="11">
        <f>IFERROR(VLOOKUP($B56,[1]октябрь!$B:$F,4, ),0)</f>
        <v>2635.75</v>
      </c>
      <c r="X56" s="11">
        <f>IFERROR(VLOOKUP($B56,[1]октябрь!$B:$F,5, ),0)</f>
        <v>0</v>
      </c>
      <c r="Y56" s="11">
        <f>IFERROR(VLOOKUP($B56,[1]ноябрь!$B:$F,4, ),0)</f>
        <v>4580.2700000000004</v>
      </c>
      <c r="Z56" s="11">
        <f>IFERROR(VLOOKUP($B56,[1]ноябрь!$B:$F,5, ),0)</f>
        <v>10000</v>
      </c>
      <c r="AA56" s="11">
        <f>IFERROR(VLOOKUP($B56,[1]декабрь!$B:$F,4, ),0)</f>
        <v>16277.76</v>
      </c>
      <c r="AB56" s="11">
        <f>IFERROR(VLOOKUP($B56,[1]декабрь!$B:$F,5, ),0)</f>
        <v>10000</v>
      </c>
      <c r="AC56" s="12">
        <f t="shared" si="0"/>
        <v>9156.110000000017</v>
      </c>
    </row>
    <row r="57" spans="1:29" x14ac:dyDescent="0.25">
      <c r="A57" s="9" t="s">
        <v>75</v>
      </c>
      <c r="B57" s="10" t="s">
        <v>75</v>
      </c>
      <c r="C57" s="11">
        <f>IFERROR(VLOOKUP($B57,[1]январь!$B:$F,2, ),0)</f>
        <v>0</v>
      </c>
      <c r="D57" s="11">
        <f>IFERROR(VLOOKUP($B57,[1]январь!$B:$F,3, ),0)</f>
        <v>0</v>
      </c>
      <c r="E57" s="11">
        <f>IFERROR(VLOOKUP($B57,[1]январь!$B:$F,4, ),0)</f>
        <v>0</v>
      </c>
      <c r="F57" s="11">
        <f>IFERROR(VLOOKUP($B57,[1]январь!$B:$F,5, ),0)</f>
        <v>0</v>
      </c>
      <c r="G57" s="11">
        <f>IFERROR(VLOOKUP($B57,[1]февраль!$B:$F,4, ),0)</f>
        <v>0</v>
      </c>
      <c r="H57" s="11">
        <f>IFERROR(VLOOKUP($B57,[1]февраль!$B:$F,5, ),0)</f>
        <v>0</v>
      </c>
      <c r="I57" s="11">
        <f>IFERROR(VLOOKUP($B57,[1]март!$B:$F,4, ),0)</f>
        <v>0</v>
      </c>
      <c r="J57" s="11">
        <f>IFERROR(VLOOKUP($B57,[1]март!$B:$F,5, ),0)</f>
        <v>0</v>
      </c>
      <c r="K57" s="11">
        <f>IFERROR(VLOOKUP($B57,[1]апрель!$B:$F,4, ),0)</f>
        <v>0</v>
      </c>
      <c r="L57" s="11">
        <f>IFERROR(VLOOKUP($B57,[1]апрель!$B:$F,5, ),0)</f>
        <v>0</v>
      </c>
      <c r="M57" s="11">
        <f>IFERROR(VLOOKUP($B57,[1]май!$B:$F,4, ),0)</f>
        <v>0</v>
      </c>
      <c r="N57" s="11">
        <f>IFERROR(VLOOKUP($B57,[1]май!$B:$F,5, ),0)</f>
        <v>0</v>
      </c>
      <c r="O57" s="11">
        <f>IFERROR(VLOOKUP($B57,[1]июнь!$B:$F,4, ),0)</f>
        <v>0</v>
      </c>
      <c r="P57" s="11">
        <f>IFERROR(VLOOKUP($B57,[1]июнь!$B:$F,5, ),0)</f>
        <v>0</v>
      </c>
      <c r="Q57" s="11">
        <f>IFERROR(VLOOKUP($B57,[1]июль!$B:$F,4, ),0)</f>
        <v>0</v>
      </c>
      <c r="R57" s="11">
        <f>IFERROR(VLOOKUP($B57,[1]июль!$B:$F,5, ),0)</f>
        <v>0</v>
      </c>
      <c r="S57" s="11">
        <f>IFERROR(VLOOKUP($B57,[1]август!$B:$F,4, ),0)</f>
        <v>0</v>
      </c>
      <c r="T57" s="11">
        <f>IFERROR(VLOOKUP($B57,[1]август!$B:$F,5, ),0)</f>
        <v>0</v>
      </c>
      <c r="U57" s="11">
        <f>IFERROR(VLOOKUP($B57,[1]сентябрь!$B:$F,4, ),0)</f>
        <v>0</v>
      </c>
      <c r="V57" s="11">
        <f>IFERROR(VLOOKUP($B57,[1]сентябрь!$B:$F,5, ),0)</f>
        <v>0</v>
      </c>
      <c r="W57" s="11">
        <f>IFERROR(VLOOKUP($B57,[1]октябрь!$B:$F,4, ),0)</f>
        <v>0</v>
      </c>
      <c r="X57" s="11">
        <f>IFERROR(VLOOKUP($B57,[1]октябрь!$B:$F,5, ),0)</f>
        <v>0</v>
      </c>
      <c r="Y57" s="11">
        <f>IFERROR(VLOOKUP($B57,[1]ноябрь!$B:$F,4, ),0)</f>
        <v>0</v>
      </c>
      <c r="Z57" s="11">
        <f>IFERROR(VLOOKUP($B57,[1]ноябрь!$B:$F,5, ),0)</f>
        <v>0</v>
      </c>
      <c r="AA57" s="11">
        <f>IFERROR(VLOOKUP($B57,[1]декабрь!$B:$F,4, ),0)</f>
        <v>0</v>
      </c>
      <c r="AB57" s="11">
        <f>IFERROR(VLOOKUP($B57,[1]декабрь!$B:$F,5, ),0)</f>
        <v>0</v>
      </c>
      <c r="AC57" s="12">
        <f t="shared" si="0"/>
        <v>0</v>
      </c>
    </row>
    <row r="58" spans="1:29" x14ac:dyDescent="0.25">
      <c r="A58" s="13" t="s">
        <v>76</v>
      </c>
      <c r="B58" s="10" t="s">
        <v>76</v>
      </c>
      <c r="C58" s="11">
        <f>IFERROR(VLOOKUP($B58,[1]январь!$B:$F,2, ),0)</f>
        <v>0</v>
      </c>
      <c r="D58" s="11">
        <f>IFERROR(VLOOKUP($B58,[1]январь!$B:$F,3, ),0)</f>
        <v>134.26</v>
      </c>
      <c r="E58" s="11">
        <f>IFERROR(VLOOKUP($B58,[1]январь!$B:$F,4, ),0)</f>
        <v>3567.14</v>
      </c>
      <c r="F58" s="11">
        <f>IFERROR(VLOOKUP($B58,[1]январь!$B:$F,5, ),0)</f>
        <v>3500</v>
      </c>
      <c r="G58" s="11">
        <f>IFERROR(VLOOKUP($B58,[1]февраль!$B:$F,4, ),0)</f>
        <v>2417.89</v>
      </c>
      <c r="H58" s="11">
        <f>IFERROR(VLOOKUP($B58,[1]февраль!$B:$F,5, ),0)</f>
        <v>2400</v>
      </c>
      <c r="I58" s="11">
        <f>IFERROR(VLOOKUP($B58,[1]март!$B:$F,4, ),0)</f>
        <v>2295.1999999999998</v>
      </c>
      <c r="J58" s="11">
        <f>IFERROR(VLOOKUP($B58,[1]март!$B:$F,5, ),0)</f>
        <v>2400</v>
      </c>
      <c r="K58" s="11">
        <f>IFERROR(VLOOKUP($B58,[1]апрель!$B:$F,4, ),0)</f>
        <v>2680.52</v>
      </c>
      <c r="L58" s="11">
        <f>IFERROR(VLOOKUP($B58,[1]апрель!$B:$F,5, ),0)</f>
        <v>2600</v>
      </c>
      <c r="M58" s="11">
        <f>IFERROR(VLOOKUP($B58,[1]май!$B:$F,4, ),0)</f>
        <v>826.12</v>
      </c>
      <c r="N58" s="11">
        <f>IFERROR(VLOOKUP($B58,[1]май!$B:$F,5, ),0)</f>
        <v>1000</v>
      </c>
      <c r="O58" s="11">
        <f>IFERROR(VLOOKUP($B58,[1]июнь!$B:$F,4, ),0)</f>
        <v>338.95</v>
      </c>
      <c r="P58" s="11">
        <f>IFERROR(VLOOKUP($B58,[1]июнь!$B:$F,5, ),0)</f>
        <v>1000</v>
      </c>
      <c r="Q58" s="11">
        <f>IFERROR(VLOOKUP($B58,[1]июль!$B:$F,4, ),0)</f>
        <v>398.58</v>
      </c>
      <c r="R58" s="11">
        <f>IFERROR(VLOOKUP($B58,[1]июль!$B:$F,5, ),0)</f>
        <v>500</v>
      </c>
      <c r="S58" s="11">
        <f>IFERROR(VLOOKUP($B58,[1]август!$B:$F,4, ),0)</f>
        <v>510.07</v>
      </c>
      <c r="T58" s="11">
        <f>IFERROR(VLOOKUP($B58,[1]август!$B:$F,5, ),0)</f>
        <v>0</v>
      </c>
      <c r="U58" s="11">
        <f>IFERROR(VLOOKUP($B58,[1]сентябрь!$B:$F,4, ),0)</f>
        <v>292.07</v>
      </c>
      <c r="V58" s="11">
        <f>IFERROR(VLOOKUP($B58,[1]сентябрь!$B:$F,5, ),0)</f>
        <v>600</v>
      </c>
      <c r="W58" s="11">
        <f>IFERROR(VLOOKUP($B58,[1]октябрь!$B:$F,4, ),0)</f>
        <v>79.540000000000006</v>
      </c>
      <c r="X58" s="11">
        <f>IFERROR(VLOOKUP($B58,[1]октябрь!$B:$F,5, ),0)</f>
        <v>0</v>
      </c>
      <c r="Y58" s="11">
        <f>IFERROR(VLOOKUP($B58,[1]ноябрь!$B:$F,4, ),0)</f>
        <v>0</v>
      </c>
      <c r="Z58" s="11">
        <f>IFERROR(VLOOKUP($B58,[1]ноябрь!$B:$F,5, ),0)</f>
        <v>1300</v>
      </c>
      <c r="AA58" s="11">
        <f>IFERROR(VLOOKUP($B58,[1]декабрь!$B:$F,4, ),0)</f>
        <v>0</v>
      </c>
      <c r="AB58" s="11">
        <f>IFERROR(VLOOKUP($B58,[1]декабрь!$B:$F,5, ),0)</f>
        <v>2200</v>
      </c>
      <c r="AC58" s="12">
        <f t="shared" si="0"/>
        <v>4228.18</v>
      </c>
    </row>
    <row r="59" spans="1:29" x14ac:dyDescent="0.25">
      <c r="A59" s="9" t="s">
        <v>77</v>
      </c>
      <c r="B59" s="10" t="s">
        <v>77</v>
      </c>
      <c r="C59" s="11">
        <f>IFERROR(VLOOKUP($B59,[1]январь!$B:$F,2, ),0)</f>
        <v>0</v>
      </c>
      <c r="D59" s="11">
        <f>IFERROR(VLOOKUP($B59,[1]январь!$B:$F,3, ),0)</f>
        <v>16990.689999999999</v>
      </c>
      <c r="E59" s="11">
        <f>IFERROR(VLOOKUP($B59,[1]январь!$B:$F,4, ),0)</f>
        <v>0</v>
      </c>
      <c r="F59" s="11">
        <f>IFERROR(VLOOKUP($B59,[1]январь!$B:$F,5, ),0)</f>
        <v>0</v>
      </c>
      <c r="G59" s="11">
        <f>IFERROR(VLOOKUP($B59,[1]февраль!$B:$F,4, ),0)</f>
        <v>0</v>
      </c>
      <c r="H59" s="11">
        <f>IFERROR(VLOOKUP($B59,[1]февраль!$B:$F,5, ),0)</f>
        <v>0</v>
      </c>
      <c r="I59" s="11">
        <f>IFERROR(VLOOKUP($B59,[1]март!$B:$F,4, ),0)</f>
        <v>5000</v>
      </c>
      <c r="J59" s="11">
        <f>IFERROR(VLOOKUP($B59,[1]март!$B:$F,5, ),0)</f>
        <v>0</v>
      </c>
      <c r="K59" s="11">
        <f>IFERROR(VLOOKUP($B59,[1]апрель!$B:$F,4, ),0)</f>
        <v>0</v>
      </c>
      <c r="L59" s="11">
        <f>IFERROR(VLOOKUP($B59,[1]апрель!$B:$F,5, ),0)</f>
        <v>0</v>
      </c>
      <c r="M59" s="11">
        <f>IFERROR(VLOOKUP($B59,[1]май!$B:$F,4, ),0)</f>
        <v>0</v>
      </c>
      <c r="N59" s="11">
        <f>IFERROR(VLOOKUP($B59,[1]май!$B:$F,5, ),0)</f>
        <v>0</v>
      </c>
      <c r="O59" s="11">
        <f>IFERROR(VLOOKUP($B59,[1]июнь!$B:$F,4, ),0)</f>
        <v>0</v>
      </c>
      <c r="P59" s="11">
        <f>IFERROR(VLOOKUP($B59,[1]июнь!$B:$F,5, ),0)</f>
        <v>0</v>
      </c>
      <c r="Q59" s="11">
        <f>IFERROR(VLOOKUP($B59,[1]июль!$B:$F,4, ),0)</f>
        <v>0</v>
      </c>
      <c r="R59" s="11">
        <f>IFERROR(VLOOKUP($B59,[1]июль!$B:$F,5, ),0)</f>
        <v>0</v>
      </c>
      <c r="S59" s="11">
        <f>IFERROR(VLOOKUP($B59,[1]август!$B:$F,4, ),0)</f>
        <v>23.04</v>
      </c>
      <c r="T59" s="11">
        <f>IFERROR(VLOOKUP($B59,[1]август!$B:$F,5, ),0)</f>
        <v>0</v>
      </c>
      <c r="U59" s="11">
        <f>IFERROR(VLOOKUP($B59,[1]сентябрь!$B:$F,4, ),0)</f>
        <v>2.63</v>
      </c>
      <c r="V59" s="11">
        <f>IFERROR(VLOOKUP($B59,[1]сентябрь!$B:$F,5, ),0)</f>
        <v>0</v>
      </c>
      <c r="W59" s="11">
        <f>IFERROR(VLOOKUP($B59,[1]октябрь!$B:$F,4, ),0)</f>
        <v>0</v>
      </c>
      <c r="X59" s="11">
        <f>IFERROR(VLOOKUP($B59,[1]октябрь!$B:$F,5, ),0)</f>
        <v>0</v>
      </c>
      <c r="Y59" s="11">
        <f>IFERROR(VLOOKUP($B59,[1]ноябрь!$B:$F,4, ),0)</f>
        <v>10.17</v>
      </c>
      <c r="Z59" s="11">
        <f>IFERROR(VLOOKUP($B59,[1]ноябрь!$B:$F,5, ),0)</f>
        <v>0</v>
      </c>
      <c r="AA59" s="11">
        <f>IFERROR(VLOOKUP($B59,[1]декабрь!$B:$F,4, ),0)</f>
        <v>32.53</v>
      </c>
      <c r="AB59" s="11">
        <f>IFERROR(VLOOKUP($B59,[1]декабрь!$B:$F,5, ),0)</f>
        <v>0</v>
      </c>
      <c r="AC59" s="12">
        <f t="shared" si="0"/>
        <v>11922.32</v>
      </c>
    </row>
    <row r="60" spans="1:29" x14ac:dyDescent="0.25">
      <c r="A60" s="13" t="s">
        <v>78</v>
      </c>
      <c r="B60" s="10" t="s">
        <v>78</v>
      </c>
      <c r="C60" s="11">
        <f>IFERROR(VLOOKUP($B60,[1]январь!$B:$F,2, ),0)</f>
        <v>443.11</v>
      </c>
      <c r="D60" s="11">
        <f>IFERROR(VLOOKUP($B60,[1]январь!$B:$F,3, ),0)</f>
        <v>0</v>
      </c>
      <c r="E60" s="11">
        <f>IFERROR(VLOOKUP($B60,[1]январь!$B:$F,4, ),0)</f>
        <v>0</v>
      </c>
      <c r="F60" s="11">
        <f>IFERROR(VLOOKUP($B60,[1]январь!$B:$F,5, ),0)</f>
        <v>0</v>
      </c>
      <c r="G60" s="11">
        <f>IFERROR(VLOOKUP($B60,[1]февраль!$B:$F,4, ),0)</f>
        <v>0</v>
      </c>
      <c r="H60" s="11">
        <f>IFERROR(VLOOKUP($B60,[1]февраль!$B:$F,5, ),0)</f>
        <v>0</v>
      </c>
      <c r="I60" s="11">
        <f>IFERROR(VLOOKUP($B60,[1]март!$B:$F,4, ),0)</f>
        <v>0</v>
      </c>
      <c r="J60" s="11">
        <f>IFERROR(VLOOKUP($B60,[1]март!$B:$F,5, ),0)</f>
        <v>0</v>
      </c>
      <c r="K60" s="11">
        <f>IFERROR(VLOOKUP($B60,[1]апрель!$B:$F,4, ),0)</f>
        <v>53.86</v>
      </c>
      <c r="L60" s="11">
        <f>IFERROR(VLOOKUP($B60,[1]апрель!$B:$F,5, ),0)</f>
        <v>0</v>
      </c>
      <c r="M60" s="11">
        <f>IFERROR(VLOOKUP($B60,[1]май!$B:$F,4, ),0)</f>
        <v>0</v>
      </c>
      <c r="N60" s="11">
        <f>IFERROR(VLOOKUP($B60,[1]май!$B:$F,5, ),0)</f>
        <v>0</v>
      </c>
      <c r="O60" s="11">
        <f>IFERROR(VLOOKUP($B60,[1]июнь!$B:$F,4, ),0)</f>
        <v>76.61</v>
      </c>
      <c r="P60" s="11">
        <f>IFERROR(VLOOKUP($B60,[1]июнь!$B:$F,5, ),0)</f>
        <v>0</v>
      </c>
      <c r="Q60" s="11">
        <f>IFERROR(VLOOKUP($B60,[1]июль!$B:$F,4, ),0)</f>
        <v>283.69</v>
      </c>
      <c r="R60" s="11">
        <f>IFERROR(VLOOKUP($B60,[1]июль!$B:$F,5, ),0)</f>
        <v>0</v>
      </c>
      <c r="S60" s="11">
        <f>IFERROR(VLOOKUP($B60,[1]август!$B:$F,4, ),0)</f>
        <v>371.7</v>
      </c>
      <c r="T60" s="11">
        <f>IFERROR(VLOOKUP($B60,[1]август!$B:$F,5, ),0)</f>
        <v>1500</v>
      </c>
      <c r="U60" s="11">
        <f>IFERROR(VLOOKUP($B60,[1]сентябрь!$B:$F,4, ),0)</f>
        <v>427.24</v>
      </c>
      <c r="V60" s="11">
        <f>IFERROR(VLOOKUP($B60,[1]сентябрь!$B:$F,5, ),0)</f>
        <v>0</v>
      </c>
      <c r="W60" s="11">
        <f>IFERROR(VLOOKUP($B60,[1]октябрь!$B:$F,4, ),0)</f>
        <v>106.87</v>
      </c>
      <c r="X60" s="11">
        <f>IFERROR(VLOOKUP($B60,[1]октябрь!$B:$F,5, ),0)</f>
        <v>0</v>
      </c>
      <c r="Y60" s="11">
        <f>IFERROR(VLOOKUP($B60,[1]ноябрь!$B:$F,4, ),0)</f>
        <v>17.86</v>
      </c>
      <c r="Z60" s="11">
        <f>IFERROR(VLOOKUP($B60,[1]ноябрь!$B:$F,5, ),0)</f>
        <v>0</v>
      </c>
      <c r="AA60" s="11">
        <f>IFERROR(VLOOKUP($B60,[1]декабрь!$B:$F,4, ),0)</f>
        <v>2.15</v>
      </c>
      <c r="AB60" s="11">
        <f>IFERROR(VLOOKUP($B60,[1]декабрь!$B:$F,5, ),0)</f>
        <v>0</v>
      </c>
      <c r="AC60" s="12">
        <f t="shared" si="0"/>
        <v>-283.09000000000015</v>
      </c>
    </row>
    <row r="61" spans="1:29" x14ac:dyDescent="0.25">
      <c r="A61" s="9" t="s">
        <v>79</v>
      </c>
      <c r="B61" s="10" t="s">
        <v>79</v>
      </c>
      <c r="C61" s="11">
        <f>IFERROR(VLOOKUP($B61,[1]январь!$B:$F,2, ),0)</f>
        <v>0</v>
      </c>
      <c r="D61" s="11">
        <f>IFERROR(VLOOKUP($B61,[1]январь!$B:$F,3, ),0)</f>
        <v>0</v>
      </c>
      <c r="E61" s="11">
        <f>IFERROR(VLOOKUP($B61,[1]январь!$B:$F,4, ),0)</f>
        <v>0</v>
      </c>
      <c r="F61" s="11">
        <f>IFERROR(VLOOKUP($B61,[1]январь!$B:$F,5, ),0)</f>
        <v>0</v>
      </c>
      <c r="G61" s="11">
        <f>IFERROR(VLOOKUP($B61,[1]февраль!$B:$F,4, ),0)</f>
        <v>0</v>
      </c>
      <c r="H61" s="11">
        <f>IFERROR(VLOOKUP($B61,[1]февраль!$B:$F,5, ),0)</f>
        <v>0</v>
      </c>
      <c r="I61" s="11">
        <f>IFERROR(VLOOKUP($B61,[1]март!$B:$F,4, ),0)</f>
        <v>0</v>
      </c>
      <c r="J61" s="11">
        <f>IFERROR(VLOOKUP($B61,[1]март!$B:$F,5, ),0)</f>
        <v>0</v>
      </c>
      <c r="K61" s="11">
        <f>IFERROR(VLOOKUP($B61,[1]апрель!$B:$F,4, ),0)</f>
        <v>0</v>
      </c>
      <c r="L61" s="11">
        <f>IFERROR(VLOOKUP($B61,[1]апрель!$B:$F,5, ),0)</f>
        <v>0</v>
      </c>
      <c r="M61" s="11">
        <f>IFERROR(VLOOKUP($B61,[1]май!$B:$F,4, ),0)</f>
        <v>0</v>
      </c>
      <c r="N61" s="11">
        <f>IFERROR(VLOOKUP($B61,[1]май!$B:$F,5, ),0)</f>
        <v>0</v>
      </c>
      <c r="O61" s="11">
        <f>IFERROR(VLOOKUP($B61,[1]июнь!$B:$F,4, ),0)</f>
        <v>0</v>
      </c>
      <c r="P61" s="11">
        <f>IFERROR(VLOOKUP($B61,[1]июнь!$B:$F,5, ),0)</f>
        <v>0</v>
      </c>
      <c r="Q61" s="11">
        <f>IFERROR(VLOOKUP($B61,[1]июль!$B:$F,4, ),0)</f>
        <v>0</v>
      </c>
      <c r="R61" s="11">
        <f>IFERROR(VLOOKUP($B61,[1]июль!$B:$F,5, ),0)</f>
        <v>0</v>
      </c>
      <c r="S61" s="11">
        <f>IFERROR(VLOOKUP($B61,[1]август!$B:$F,4, ),0)</f>
        <v>0</v>
      </c>
      <c r="T61" s="11">
        <f>IFERROR(VLOOKUP($B61,[1]август!$B:$F,5, ),0)</f>
        <v>0</v>
      </c>
      <c r="U61" s="11">
        <f>IFERROR(VLOOKUP($B61,[1]сентябрь!$B:$F,4, ),0)</f>
        <v>0</v>
      </c>
      <c r="V61" s="11">
        <f>IFERROR(VLOOKUP($B61,[1]сентябрь!$B:$F,5, ),0)</f>
        <v>0</v>
      </c>
      <c r="W61" s="11">
        <f>IFERROR(VLOOKUP($B61,[1]октябрь!$B:$F,4, ),0)</f>
        <v>0</v>
      </c>
      <c r="X61" s="11">
        <f>IFERROR(VLOOKUP($B61,[1]октябрь!$B:$F,5, ),0)</f>
        <v>0</v>
      </c>
      <c r="Y61" s="11">
        <f>IFERROR(VLOOKUP($B61,[1]ноябрь!$B:$F,4, ),0)</f>
        <v>0</v>
      </c>
      <c r="Z61" s="11">
        <f>IFERROR(VLOOKUP($B61,[1]ноябрь!$B:$F,5, ),0)</f>
        <v>0</v>
      </c>
      <c r="AA61" s="11">
        <f>IFERROR(VLOOKUP($B61,[1]декабрь!$B:$F,4, ),0)</f>
        <v>0</v>
      </c>
      <c r="AB61" s="11">
        <f>IFERROR(VLOOKUP($B61,[1]декабрь!$B:$F,5, ),0)</f>
        <v>0</v>
      </c>
      <c r="AC61" s="12">
        <f t="shared" si="0"/>
        <v>0</v>
      </c>
    </row>
    <row r="62" spans="1:29" x14ac:dyDescent="0.25">
      <c r="A62" s="13" t="s">
        <v>80</v>
      </c>
      <c r="B62" s="10" t="s">
        <v>80</v>
      </c>
      <c r="C62" s="11">
        <f>IFERROR(VLOOKUP($B62,[1]январь!$B:$F,2, ),0)</f>
        <v>0</v>
      </c>
      <c r="D62" s="11">
        <f>IFERROR(VLOOKUP($B62,[1]январь!$B:$F,3, ),0)</f>
        <v>0</v>
      </c>
      <c r="E62" s="11">
        <f>IFERROR(VLOOKUP($B62,[1]январь!$B:$F,4, ),0)</f>
        <v>0</v>
      </c>
      <c r="F62" s="11">
        <f>IFERROR(VLOOKUP($B62,[1]январь!$B:$F,5, ),0)</f>
        <v>0</v>
      </c>
      <c r="G62" s="11">
        <f>IFERROR(VLOOKUP($B62,[1]февраль!$B:$F,4, ),0)</f>
        <v>0</v>
      </c>
      <c r="H62" s="11">
        <f>IFERROR(VLOOKUP($B62,[1]февраль!$B:$F,5, ),0)</f>
        <v>0</v>
      </c>
      <c r="I62" s="11">
        <f>IFERROR(VLOOKUP($B62,[1]март!$B:$F,4, ),0)</f>
        <v>0</v>
      </c>
      <c r="J62" s="11">
        <f>IFERROR(VLOOKUP($B62,[1]март!$B:$F,5, ),0)</f>
        <v>0</v>
      </c>
      <c r="K62" s="11">
        <f>IFERROR(VLOOKUP($B62,[1]апрель!$B:$F,4, ),0)</f>
        <v>0</v>
      </c>
      <c r="L62" s="11">
        <f>IFERROR(VLOOKUP($B62,[1]апрель!$B:$F,5, ),0)</f>
        <v>0</v>
      </c>
      <c r="M62" s="11">
        <f>IFERROR(VLOOKUP($B62,[1]май!$B:$F,4, ),0)</f>
        <v>0</v>
      </c>
      <c r="N62" s="11">
        <f>IFERROR(VLOOKUP($B62,[1]май!$B:$F,5, ),0)</f>
        <v>0</v>
      </c>
      <c r="O62" s="11">
        <f>IFERROR(VLOOKUP($B62,[1]июнь!$B:$F,4, ),0)</f>
        <v>0</v>
      </c>
      <c r="P62" s="11">
        <f>IFERROR(VLOOKUP($B62,[1]июнь!$B:$F,5, ),0)</f>
        <v>0</v>
      </c>
      <c r="Q62" s="11">
        <f>IFERROR(VLOOKUP($B62,[1]июль!$B:$F,4, ),0)</f>
        <v>0</v>
      </c>
      <c r="R62" s="11">
        <f>IFERROR(VLOOKUP($B62,[1]июль!$B:$F,5, ),0)</f>
        <v>0</v>
      </c>
      <c r="S62" s="11">
        <f>IFERROR(VLOOKUP($B62,[1]август!$B:$F,4, ),0)</f>
        <v>0</v>
      </c>
      <c r="T62" s="11">
        <f>IFERROR(VLOOKUP($B62,[1]август!$B:$F,5, ),0)</f>
        <v>0</v>
      </c>
      <c r="U62" s="11">
        <f>IFERROR(VLOOKUP($B62,[1]сентябрь!$B:$F,4, ),0)</f>
        <v>0</v>
      </c>
      <c r="V62" s="11">
        <f>IFERROR(VLOOKUP($B62,[1]сентябрь!$B:$F,5, ),0)</f>
        <v>0</v>
      </c>
      <c r="W62" s="11">
        <f>IFERROR(VLOOKUP($B62,[1]октябрь!$B:$F,4, ),0)</f>
        <v>0</v>
      </c>
      <c r="X62" s="11">
        <f>IFERROR(VLOOKUP($B62,[1]октябрь!$B:$F,5, ),0)</f>
        <v>0</v>
      </c>
      <c r="Y62" s="11">
        <f>IFERROR(VLOOKUP($B62,[1]ноябрь!$B:$F,4, ),0)</f>
        <v>0</v>
      </c>
      <c r="Z62" s="11">
        <f>IFERROR(VLOOKUP($B62,[1]ноябрь!$B:$F,5, ),0)</f>
        <v>0</v>
      </c>
      <c r="AA62" s="11">
        <f>IFERROR(VLOOKUP($B62,[1]декабрь!$B:$F,4, ),0)</f>
        <v>0</v>
      </c>
      <c r="AB62" s="11">
        <f>IFERROR(VLOOKUP($B62,[1]декабрь!$B:$F,5, ),0)</f>
        <v>0</v>
      </c>
      <c r="AC62" s="12">
        <f t="shared" si="0"/>
        <v>0</v>
      </c>
    </row>
    <row r="63" spans="1:29" x14ac:dyDescent="0.25">
      <c r="A63" s="9" t="s">
        <v>81</v>
      </c>
      <c r="B63" s="10" t="s">
        <v>81</v>
      </c>
      <c r="C63" s="11">
        <f>IFERROR(VLOOKUP($B63,[1]январь!$B:$F,2, ),0)</f>
        <v>0</v>
      </c>
      <c r="D63" s="11">
        <f>IFERROR(VLOOKUP($B63,[1]январь!$B:$F,3, ),0)</f>
        <v>2992.71</v>
      </c>
      <c r="E63" s="11">
        <f>IFERROR(VLOOKUP($B63,[1]январь!$B:$F,4, ),0)</f>
        <v>8847.56</v>
      </c>
      <c r="F63" s="11">
        <f>IFERROR(VLOOKUP($B63,[1]январь!$B:$F,5, ),0)</f>
        <v>0</v>
      </c>
      <c r="G63" s="11">
        <f>IFERROR(VLOOKUP($B63,[1]февраль!$B:$F,4, ),0)</f>
        <v>9257.49</v>
      </c>
      <c r="H63" s="11">
        <f>IFERROR(VLOOKUP($B63,[1]февраль!$B:$F,5, ),0)</f>
        <v>30000</v>
      </c>
      <c r="I63" s="11">
        <f>IFERROR(VLOOKUP($B63,[1]март!$B:$F,4, ),0)</f>
        <v>6035.27</v>
      </c>
      <c r="J63" s="11">
        <f>IFERROR(VLOOKUP($B63,[1]март!$B:$F,5, ),0)</f>
        <v>0</v>
      </c>
      <c r="K63" s="11">
        <f>IFERROR(VLOOKUP($B63,[1]апрель!$B:$F,4, ),0)</f>
        <v>6212.54</v>
      </c>
      <c r="L63" s="11">
        <f>IFERROR(VLOOKUP($B63,[1]апрель!$B:$F,5, ),0)</f>
        <v>0</v>
      </c>
      <c r="M63" s="11">
        <f>IFERROR(VLOOKUP($B63,[1]май!$B:$F,4, ),0)</f>
        <v>4649.8999999999996</v>
      </c>
      <c r="N63" s="11">
        <f>IFERROR(VLOOKUP($B63,[1]май!$B:$F,5, ),0)</f>
        <v>0</v>
      </c>
      <c r="O63" s="11">
        <f>IFERROR(VLOOKUP($B63,[1]июнь!$B:$F,4, ),0)</f>
        <v>2428.3000000000002</v>
      </c>
      <c r="P63" s="11">
        <f>IFERROR(VLOOKUP($B63,[1]июнь!$B:$F,5, ),0)</f>
        <v>0</v>
      </c>
      <c r="Q63" s="11">
        <f>IFERROR(VLOOKUP($B63,[1]июль!$B:$F,4, ),0)</f>
        <v>697.77</v>
      </c>
      <c r="R63" s="11">
        <f>IFERROR(VLOOKUP($B63,[1]июль!$B:$F,5, ),0)</f>
        <v>15000</v>
      </c>
      <c r="S63" s="11">
        <f>IFERROR(VLOOKUP($B63,[1]август!$B:$F,4, ),0)</f>
        <v>1034.95</v>
      </c>
      <c r="T63" s="11">
        <f>IFERROR(VLOOKUP($B63,[1]август!$B:$F,5, ),0)</f>
        <v>0</v>
      </c>
      <c r="U63" s="11">
        <f>IFERROR(VLOOKUP($B63,[1]сентябрь!$B:$F,4, ),0)</f>
        <v>1562.22</v>
      </c>
      <c r="V63" s="11">
        <f>IFERROR(VLOOKUP($B63,[1]сентябрь!$B:$F,5, ),0)</f>
        <v>0</v>
      </c>
      <c r="W63" s="11">
        <f>IFERROR(VLOOKUP($B63,[1]октябрь!$B:$F,4, ),0)</f>
        <v>1351.05</v>
      </c>
      <c r="X63" s="11">
        <f>IFERROR(VLOOKUP($B63,[1]октябрь!$B:$F,5, ),0)</f>
        <v>0</v>
      </c>
      <c r="Y63" s="11">
        <f>IFERROR(VLOOKUP($B63,[1]ноябрь!$B:$F,4, ),0)</f>
        <v>5629.77</v>
      </c>
      <c r="Z63" s="11">
        <f>IFERROR(VLOOKUP($B63,[1]ноябрь!$B:$F,5, ),0)</f>
        <v>0</v>
      </c>
      <c r="AA63" s="11">
        <f>IFERROR(VLOOKUP($B63,[1]декабрь!$B:$F,4, ),0)</f>
        <v>11436.69</v>
      </c>
      <c r="AB63" s="11">
        <f>IFERROR(VLOOKUP($B63,[1]декабрь!$B:$F,5, ),0)</f>
        <v>15000</v>
      </c>
      <c r="AC63" s="12">
        <f t="shared" si="0"/>
        <v>3849.1999999999971</v>
      </c>
    </row>
    <row r="64" spans="1:29" x14ac:dyDescent="0.25">
      <c r="A64" s="13" t="s">
        <v>82</v>
      </c>
      <c r="B64" s="10" t="s">
        <v>82</v>
      </c>
      <c r="C64" s="11">
        <f>IFERROR(VLOOKUP($B64,[1]январь!$B:$F,2, ),0)</f>
        <v>0</v>
      </c>
      <c r="D64" s="11">
        <f>IFERROR(VLOOKUP($B64,[1]январь!$B:$F,3, ),0)</f>
        <v>2129.8000000000002</v>
      </c>
      <c r="E64" s="11">
        <f>IFERROR(VLOOKUP($B64,[1]январь!$B:$F,4, ),0)</f>
        <v>13150.07</v>
      </c>
      <c r="F64" s="11">
        <f>IFERROR(VLOOKUP($B64,[1]январь!$B:$F,5, ),0)</f>
        <v>0</v>
      </c>
      <c r="G64" s="11">
        <f>IFERROR(VLOOKUP($B64,[1]февраль!$B:$F,4, ),0)</f>
        <v>12292.7</v>
      </c>
      <c r="H64" s="11">
        <f>IFERROR(VLOOKUP($B64,[1]февраль!$B:$F,5, ),0)</f>
        <v>23400</v>
      </c>
      <c r="I64" s="11">
        <f>IFERROR(VLOOKUP($B64,[1]март!$B:$F,4, ),0)</f>
        <v>9678.98</v>
      </c>
      <c r="J64" s="11">
        <f>IFERROR(VLOOKUP($B64,[1]март!$B:$F,5, ),0)</f>
        <v>0</v>
      </c>
      <c r="K64" s="11">
        <f>IFERROR(VLOOKUP($B64,[1]апрель!$B:$F,4, ),0)</f>
        <v>7352.49</v>
      </c>
      <c r="L64" s="11">
        <f>IFERROR(VLOOKUP($B64,[1]апрель!$B:$F,5, ),0)</f>
        <v>0</v>
      </c>
      <c r="M64" s="11">
        <f>IFERROR(VLOOKUP($B64,[1]май!$B:$F,4, ),0)</f>
        <v>6520.28</v>
      </c>
      <c r="N64" s="11">
        <f>IFERROR(VLOOKUP($B64,[1]май!$B:$F,5, ),0)</f>
        <v>25000</v>
      </c>
      <c r="O64" s="11">
        <f>IFERROR(VLOOKUP($B64,[1]июнь!$B:$F,4, ),0)</f>
        <v>3230.49</v>
      </c>
      <c r="P64" s="11">
        <f>IFERROR(VLOOKUP($B64,[1]июнь!$B:$F,5, ),0)</f>
        <v>0</v>
      </c>
      <c r="Q64" s="11">
        <f>IFERROR(VLOOKUP($B64,[1]июль!$B:$F,4, ),0)</f>
        <v>2672.74</v>
      </c>
      <c r="R64" s="11">
        <f>IFERROR(VLOOKUP($B64,[1]июль!$B:$F,5, ),0)</f>
        <v>20000</v>
      </c>
      <c r="S64" s="11">
        <f>IFERROR(VLOOKUP($B64,[1]август!$B:$F,4, ),0)</f>
        <v>3190.45</v>
      </c>
      <c r="T64" s="11">
        <f>IFERROR(VLOOKUP($B64,[1]август!$B:$F,5, ),0)</f>
        <v>0</v>
      </c>
      <c r="U64" s="11">
        <f>IFERROR(VLOOKUP($B64,[1]сентябрь!$B:$F,4, ),0)</f>
        <v>2725.42</v>
      </c>
      <c r="V64" s="11">
        <f>IFERROR(VLOOKUP($B64,[1]сентябрь!$B:$F,5, ),0)</f>
        <v>10000</v>
      </c>
      <c r="W64" s="11">
        <f>IFERROR(VLOOKUP($B64,[1]октябрь!$B:$F,4, ),0)</f>
        <v>3385.04</v>
      </c>
      <c r="X64" s="11">
        <f>IFERROR(VLOOKUP($B64,[1]октябрь!$B:$F,5, ),0)</f>
        <v>0</v>
      </c>
      <c r="Y64" s="11">
        <f>IFERROR(VLOOKUP($B64,[1]ноябрь!$B:$F,4, ),0)</f>
        <v>4450.75</v>
      </c>
      <c r="Z64" s="11">
        <f>IFERROR(VLOOKUP($B64,[1]ноябрь!$B:$F,5, ),0)</f>
        <v>0</v>
      </c>
      <c r="AA64" s="11">
        <f>IFERROR(VLOOKUP($B64,[1]декабрь!$B:$F,4, ),0)</f>
        <v>16199.31</v>
      </c>
      <c r="AB64" s="11">
        <f>IFERROR(VLOOKUP($B64,[1]декабрь!$B:$F,5, ),0)</f>
        <v>0</v>
      </c>
      <c r="AC64" s="12">
        <f t="shared" si="0"/>
        <v>-4318.9199999999837</v>
      </c>
    </row>
    <row r="65" spans="1:29" x14ac:dyDescent="0.25">
      <c r="A65" s="9" t="s">
        <v>83</v>
      </c>
      <c r="B65" s="10" t="s">
        <v>83</v>
      </c>
      <c r="C65" s="11">
        <f>IFERROR(VLOOKUP($B65,[1]январь!$B:$F,2, ),0)</f>
        <v>0</v>
      </c>
      <c r="D65" s="11">
        <f>IFERROR(VLOOKUP($B65,[1]январь!$B:$F,3, ),0)</f>
        <v>0</v>
      </c>
      <c r="E65" s="11">
        <f>IFERROR(VLOOKUP($B65,[1]январь!$B:$F,4, ),0)</f>
        <v>0</v>
      </c>
      <c r="F65" s="11">
        <f>IFERROR(VLOOKUP($B65,[1]январь!$B:$F,5, ),0)</f>
        <v>0</v>
      </c>
      <c r="G65" s="11">
        <f>IFERROR(VLOOKUP($B65,[1]февраль!$B:$F,4, ),0)</f>
        <v>0</v>
      </c>
      <c r="H65" s="11">
        <f>IFERROR(VLOOKUP($B65,[1]февраль!$B:$F,5, ),0)</f>
        <v>0</v>
      </c>
      <c r="I65" s="11">
        <f>IFERROR(VLOOKUP($B65,[1]март!$B:$F,4, ),0)</f>
        <v>0</v>
      </c>
      <c r="J65" s="11">
        <f>IFERROR(VLOOKUP($B65,[1]март!$B:$F,5, ),0)</f>
        <v>0</v>
      </c>
      <c r="K65" s="11">
        <f>IFERROR(VLOOKUP($B65,[1]апрель!$B:$F,4, ),0)</f>
        <v>0</v>
      </c>
      <c r="L65" s="11">
        <f>IFERROR(VLOOKUP($B65,[1]апрель!$B:$F,5, ),0)</f>
        <v>0</v>
      </c>
      <c r="M65" s="11">
        <f>IFERROR(VLOOKUP($B65,[1]май!$B:$F,4, ),0)</f>
        <v>0</v>
      </c>
      <c r="N65" s="11">
        <f>IFERROR(VLOOKUP($B65,[1]май!$B:$F,5, ),0)</f>
        <v>0</v>
      </c>
      <c r="O65" s="11">
        <f>IFERROR(VLOOKUP($B65,[1]июнь!$B:$F,4, ),0)</f>
        <v>0</v>
      </c>
      <c r="P65" s="11">
        <f>IFERROR(VLOOKUP($B65,[1]июнь!$B:$F,5, ),0)</f>
        <v>0</v>
      </c>
      <c r="Q65" s="11">
        <f>IFERROR(VLOOKUP($B65,[1]июль!$B:$F,4, ),0)</f>
        <v>0</v>
      </c>
      <c r="R65" s="11">
        <f>IFERROR(VLOOKUP($B65,[1]июль!$B:$F,5, ),0)</f>
        <v>0</v>
      </c>
      <c r="S65" s="11">
        <f>IFERROR(VLOOKUP($B65,[1]август!$B:$F,4, ),0)</f>
        <v>0</v>
      </c>
      <c r="T65" s="11">
        <f>IFERROR(VLOOKUP($B65,[1]август!$B:$F,5, ),0)</f>
        <v>0</v>
      </c>
      <c r="U65" s="11">
        <f>IFERROR(VLOOKUP($B65,[1]сентябрь!$B:$F,4, ),0)</f>
        <v>0</v>
      </c>
      <c r="V65" s="11">
        <f>IFERROR(VLOOKUP($B65,[1]сентябрь!$B:$F,5, ),0)</f>
        <v>0</v>
      </c>
      <c r="W65" s="11">
        <f>IFERROR(VLOOKUP($B65,[1]октябрь!$B:$F,4, ),0)</f>
        <v>0</v>
      </c>
      <c r="X65" s="11">
        <f>IFERROR(VLOOKUP($B65,[1]октябрь!$B:$F,5, ),0)</f>
        <v>0</v>
      </c>
      <c r="Y65" s="11">
        <f>IFERROR(VLOOKUP($B65,[1]ноябрь!$B:$F,4, ),0)</f>
        <v>0</v>
      </c>
      <c r="Z65" s="11">
        <f>IFERROR(VLOOKUP($B65,[1]ноябрь!$B:$F,5, ),0)</f>
        <v>0</v>
      </c>
      <c r="AA65" s="11">
        <f>IFERROR(VLOOKUP($B65,[1]декабрь!$B:$F,4, ),0)</f>
        <v>0</v>
      </c>
      <c r="AB65" s="11">
        <f>IFERROR(VLOOKUP($B65,[1]декабрь!$B:$F,5, ),0)</f>
        <v>0</v>
      </c>
      <c r="AC65" s="12">
        <f t="shared" si="0"/>
        <v>0</v>
      </c>
    </row>
    <row r="66" spans="1:29" x14ac:dyDescent="0.25">
      <c r="A66" s="13" t="s">
        <v>84</v>
      </c>
      <c r="B66" s="10" t="s">
        <v>84</v>
      </c>
      <c r="C66" s="11">
        <f>IFERROR(VLOOKUP($B66,[1]январь!$B:$F,2, ),0)</f>
        <v>0</v>
      </c>
      <c r="D66" s="11">
        <f>IFERROR(VLOOKUP($B66,[1]январь!$B:$F,3, ),0)</f>
        <v>0</v>
      </c>
      <c r="E66" s="11">
        <f>IFERROR(VLOOKUP($B66,[1]январь!$B:$F,4, ),0)</f>
        <v>0</v>
      </c>
      <c r="F66" s="11">
        <f>IFERROR(VLOOKUP($B66,[1]январь!$B:$F,5, ),0)</f>
        <v>0</v>
      </c>
      <c r="G66" s="11">
        <f>IFERROR(VLOOKUP($B66,[1]февраль!$B:$F,4, ),0)</f>
        <v>0</v>
      </c>
      <c r="H66" s="11">
        <f>IFERROR(VLOOKUP($B66,[1]февраль!$B:$F,5, ),0)</f>
        <v>0</v>
      </c>
      <c r="I66" s="11">
        <f>IFERROR(VLOOKUP($B66,[1]март!$B:$F,4, ),0)</f>
        <v>0</v>
      </c>
      <c r="J66" s="11">
        <f>IFERROR(VLOOKUP($B66,[1]март!$B:$F,5, ),0)</f>
        <v>0</v>
      </c>
      <c r="K66" s="11">
        <f>IFERROR(VLOOKUP($B66,[1]апрель!$B:$F,4, ),0)</f>
        <v>0</v>
      </c>
      <c r="L66" s="11">
        <f>IFERROR(VLOOKUP($B66,[1]апрель!$B:$F,5, ),0)</f>
        <v>0</v>
      </c>
      <c r="M66" s="11">
        <f>IFERROR(VLOOKUP($B66,[1]май!$B:$F,4, ),0)</f>
        <v>0</v>
      </c>
      <c r="N66" s="11">
        <f>IFERROR(VLOOKUP($B66,[1]май!$B:$F,5, ),0)</f>
        <v>0</v>
      </c>
      <c r="O66" s="11">
        <f>IFERROR(VLOOKUP($B66,[1]июнь!$B:$F,4, ),0)</f>
        <v>0</v>
      </c>
      <c r="P66" s="11">
        <f>IFERROR(VLOOKUP($B66,[1]июнь!$B:$F,5, ),0)</f>
        <v>0</v>
      </c>
      <c r="Q66" s="11">
        <f>IFERROR(VLOOKUP($B66,[1]июль!$B:$F,4, ),0)</f>
        <v>0</v>
      </c>
      <c r="R66" s="11">
        <f>IFERROR(VLOOKUP($B66,[1]июль!$B:$F,5, ),0)</f>
        <v>0</v>
      </c>
      <c r="S66" s="11">
        <f>IFERROR(VLOOKUP($B66,[1]август!$B:$F,4, ),0)</f>
        <v>0</v>
      </c>
      <c r="T66" s="11">
        <f>IFERROR(VLOOKUP($B66,[1]август!$B:$F,5, ),0)</f>
        <v>0</v>
      </c>
      <c r="U66" s="11">
        <f>IFERROR(VLOOKUP($B66,[1]сентябрь!$B:$F,4, ),0)</f>
        <v>0</v>
      </c>
      <c r="V66" s="11">
        <f>IFERROR(VLOOKUP($B66,[1]сентябрь!$B:$F,5, ),0)</f>
        <v>0</v>
      </c>
      <c r="W66" s="11">
        <f>IFERROR(VLOOKUP($B66,[1]октябрь!$B:$F,4, ),0)</f>
        <v>0</v>
      </c>
      <c r="X66" s="11">
        <f>IFERROR(VLOOKUP($B66,[1]октябрь!$B:$F,5, ),0)</f>
        <v>0</v>
      </c>
      <c r="Y66" s="11">
        <f>IFERROR(VLOOKUP($B66,[1]ноябрь!$B:$F,4, ),0)</f>
        <v>0</v>
      </c>
      <c r="Z66" s="11">
        <f>IFERROR(VLOOKUP($B66,[1]ноябрь!$B:$F,5, ),0)</f>
        <v>0</v>
      </c>
      <c r="AA66" s="11">
        <f>IFERROR(VLOOKUP($B66,[1]декабрь!$B:$F,4, ),0)</f>
        <v>0</v>
      </c>
      <c r="AB66" s="11">
        <f>IFERROR(VLOOKUP($B66,[1]декабрь!$B:$F,5, ),0)</f>
        <v>0</v>
      </c>
      <c r="AC66" s="12">
        <f t="shared" si="0"/>
        <v>0</v>
      </c>
    </row>
    <row r="67" spans="1:29" x14ac:dyDescent="0.25">
      <c r="A67" s="9" t="s">
        <v>85</v>
      </c>
      <c r="B67" s="10" t="s">
        <v>85</v>
      </c>
      <c r="C67" s="11">
        <f>IFERROR(VLOOKUP($B67,[1]январь!$B:$F,2, ),0)</f>
        <v>0.02</v>
      </c>
      <c r="D67" s="11">
        <f>IFERROR(VLOOKUP($B67,[1]январь!$B:$F,3, ),0)</f>
        <v>0</v>
      </c>
      <c r="E67" s="11">
        <f>IFERROR(VLOOKUP($B67,[1]январь!$B:$F,4, ),0)</f>
        <v>3108.76</v>
      </c>
      <c r="F67" s="11">
        <f>IFERROR(VLOOKUP($B67,[1]январь!$B:$F,5, ),0)</f>
        <v>3109</v>
      </c>
      <c r="G67" s="11">
        <f>IFERROR(VLOOKUP($B67,[1]февраль!$B:$F,4, ),0)</f>
        <v>3373.97</v>
      </c>
      <c r="H67" s="11">
        <f>IFERROR(VLOOKUP($B67,[1]февраль!$B:$F,5, ),0)</f>
        <v>3374</v>
      </c>
      <c r="I67" s="11">
        <f>IFERROR(VLOOKUP($B67,[1]март!$B:$F,4, ),0)</f>
        <v>2574.89</v>
      </c>
      <c r="J67" s="11">
        <f>IFERROR(VLOOKUP($B67,[1]март!$B:$F,5, ),0)</f>
        <v>2575</v>
      </c>
      <c r="K67" s="11">
        <f>IFERROR(VLOOKUP($B67,[1]апрель!$B:$F,4, ),0)</f>
        <v>1736.71</v>
      </c>
      <c r="L67" s="11">
        <f>IFERROR(VLOOKUP($B67,[1]апрель!$B:$F,5, ),0)</f>
        <v>1737</v>
      </c>
      <c r="M67" s="11">
        <f>IFERROR(VLOOKUP($B67,[1]май!$B:$F,4, ),0)</f>
        <v>1303</v>
      </c>
      <c r="N67" s="11">
        <f>IFERROR(VLOOKUP($B67,[1]май!$B:$F,5, ),0)</f>
        <v>1400</v>
      </c>
      <c r="O67" s="11">
        <f>IFERROR(VLOOKUP($B67,[1]июнь!$B:$F,4, ),0)</f>
        <v>418.01</v>
      </c>
      <c r="P67" s="11">
        <f>IFERROR(VLOOKUP($B67,[1]июнь!$B:$F,5, ),0)</f>
        <v>321</v>
      </c>
      <c r="Q67" s="11">
        <f>IFERROR(VLOOKUP($B67,[1]июль!$B:$F,4, ),0)</f>
        <v>170.56</v>
      </c>
      <c r="R67" s="11">
        <f>IFERROR(VLOOKUP($B67,[1]июль!$B:$F,5, ),0)</f>
        <v>0</v>
      </c>
      <c r="S67" s="11">
        <f>IFERROR(VLOOKUP($B67,[1]август!$B:$F,4, ),0)</f>
        <v>227.65</v>
      </c>
      <c r="T67" s="11">
        <f>IFERROR(VLOOKUP($B67,[1]август!$B:$F,5, ),0)</f>
        <v>500</v>
      </c>
      <c r="U67" s="11">
        <f>IFERROR(VLOOKUP($B67,[1]сентябрь!$B:$F,4, ),0)</f>
        <v>210.76</v>
      </c>
      <c r="V67" s="11">
        <f>IFERROR(VLOOKUP($B67,[1]сентябрь!$B:$F,5, ),0)</f>
        <v>109</v>
      </c>
      <c r="W67" s="11">
        <f>IFERROR(VLOOKUP($B67,[1]октябрь!$B:$F,4, ),0)</f>
        <v>623.99</v>
      </c>
      <c r="X67" s="11">
        <f>IFERROR(VLOOKUP($B67,[1]октябрь!$B:$F,5, ),0)</f>
        <v>0</v>
      </c>
      <c r="Y67" s="11">
        <f>IFERROR(VLOOKUP($B67,[1]ноябрь!$B:$F,4, ),0)</f>
        <v>1652.04</v>
      </c>
      <c r="Z67" s="11">
        <f>IFERROR(VLOOKUP($B67,[1]ноябрь!$B:$F,5, ),0)</f>
        <v>624</v>
      </c>
      <c r="AA67" s="11">
        <f>IFERROR(VLOOKUP($B67,[1]декабрь!$B:$F,4, ),0)</f>
        <v>4252.25</v>
      </c>
      <c r="AB67" s="11">
        <f>IFERROR(VLOOKUP($B67,[1]декабрь!$B:$F,5, ),0)</f>
        <v>4018</v>
      </c>
      <c r="AC67" s="12">
        <f t="shared" si="0"/>
        <v>-1885.610000000001</v>
      </c>
    </row>
    <row r="68" spans="1:29" x14ac:dyDescent="0.25">
      <c r="A68" s="13" t="s">
        <v>86</v>
      </c>
      <c r="B68" s="10" t="s">
        <v>86</v>
      </c>
      <c r="C68" s="11">
        <f>IFERROR(VLOOKUP($B68,[1]январь!$B:$F,2, ),0)</f>
        <v>0</v>
      </c>
      <c r="D68" s="11">
        <f>IFERROR(VLOOKUP($B68,[1]январь!$B:$F,3, ),0)</f>
        <v>0</v>
      </c>
      <c r="E68" s="11">
        <f>IFERROR(VLOOKUP($B68,[1]январь!$B:$F,4, ),0)</f>
        <v>0</v>
      </c>
      <c r="F68" s="11">
        <f>IFERROR(VLOOKUP($B68,[1]январь!$B:$F,5, ),0)</f>
        <v>0</v>
      </c>
      <c r="G68" s="11">
        <f>IFERROR(VLOOKUP($B68,[1]февраль!$B:$F,4, ),0)</f>
        <v>0</v>
      </c>
      <c r="H68" s="11">
        <f>IFERROR(VLOOKUP($B68,[1]февраль!$B:$F,5, ),0)</f>
        <v>0</v>
      </c>
      <c r="I68" s="11">
        <f>IFERROR(VLOOKUP($B68,[1]март!$B:$F,4, ),0)</f>
        <v>0</v>
      </c>
      <c r="J68" s="11">
        <f>IFERROR(VLOOKUP($B68,[1]март!$B:$F,5, ),0)</f>
        <v>0</v>
      </c>
      <c r="K68" s="11">
        <f>IFERROR(VLOOKUP($B68,[1]апрель!$B:$F,4, ),0)</f>
        <v>0</v>
      </c>
      <c r="L68" s="11">
        <f>IFERROR(VLOOKUP($B68,[1]апрель!$B:$F,5, ),0)</f>
        <v>0</v>
      </c>
      <c r="M68" s="11">
        <f>IFERROR(VLOOKUP($B68,[1]май!$B:$F,4, ),0)</f>
        <v>0</v>
      </c>
      <c r="N68" s="11">
        <f>IFERROR(VLOOKUP($B68,[1]май!$B:$F,5, ),0)</f>
        <v>0</v>
      </c>
      <c r="O68" s="11">
        <f>IFERROR(VLOOKUP($B68,[1]июнь!$B:$F,4, ),0)</f>
        <v>0</v>
      </c>
      <c r="P68" s="11">
        <f>IFERROR(VLOOKUP($B68,[1]июнь!$B:$F,5, ),0)</f>
        <v>0</v>
      </c>
      <c r="Q68" s="11">
        <f>IFERROR(VLOOKUP($B68,[1]июль!$B:$F,4, ),0)</f>
        <v>0</v>
      </c>
      <c r="R68" s="11">
        <f>IFERROR(VLOOKUP($B68,[1]июль!$B:$F,5, ),0)</f>
        <v>0</v>
      </c>
      <c r="S68" s="11">
        <f>IFERROR(VLOOKUP($B68,[1]август!$B:$F,4, ),0)</f>
        <v>0</v>
      </c>
      <c r="T68" s="11">
        <f>IFERROR(VLOOKUP($B68,[1]август!$B:$F,5, ),0)</f>
        <v>0</v>
      </c>
      <c r="U68" s="11">
        <f>IFERROR(VLOOKUP($B68,[1]сентябрь!$B:$F,4, ),0)</f>
        <v>0</v>
      </c>
      <c r="V68" s="11">
        <f>IFERROR(VLOOKUP($B68,[1]сентябрь!$B:$F,5, ),0)</f>
        <v>0</v>
      </c>
      <c r="W68" s="11">
        <f>IFERROR(VLOOKUP($B68,[1]октябрь!$B:$F,4, ),0)</f>
        <v>0</v>
      </c>
      <c r="X68" s="11">
        <f>IFERROR(VLOOKUP($B68,[1]октябрь!$B:$F,5, ),0)</f>
        <v>0</v>
      </c>
      <c r="Y68" s="11">
        <f>IFERROR(VLOOKUP($B68,[1]ноябрь!$B:$F,4, ),0)</f>
        <v>0</v>
      </c>
      <c r="Z68" s="11">
        <f>IFERROR(VLOOKUP($B68,[1]ноябрь!$B:$F,5, ),0)</f>
        <v>0</v>
      </c>
      <c r="AA68" s="11">
        <f>IFERROR(VLOOKUP($B68,[1]декабрь!$B:$F,4, ),0)</f>
        <v>0</v>
      </c>
      <c r="AB68" s="11">
        <f>IFERROR(VLOOKUP($B68,[1]декабрь!$B:$F,5, ),0)</f>
        <v>0</v>
      </c>
      <c r="AC68" s="12">
        <f t="shared" si="0"/>
        <v>0</v>
      </c>
    </row>
    <row r="69" spans="1:29" x14ac:dyDescent="0.25">
      <c r="A69" s="9" t="s">
        <v>87</v>
      </c>
      <c r="B69" s="10" t="s">
        <v>87</v>
      </c>
      <c r="C69" s="11">
        <f>IFERROR(VLOOKUP($B69,[1]январь!$B:$F,2, ),0)</f>
        <v>6065.59</v>
      </c>
      <c r="D69" s="11">
        <f>IFERROR(VLOOKUP($B69,[1]январь!$B:$F,3, ),0)</f>
        <v>0</v>
      </c>
      <c r="E69" s="11">
        <f>IFERROR(VLOOKUP($B69,[1]январь!$B:$F,4, ),0)</f>
        <v>6932.45</v>
      </c>
      <c r="F69" s="11">
        <f>IFERROR(VLOOKUP($B69,[1]январь!$B:$F,5, ),0)</f>
        <v>6435</v>
      </c>
      <c r="G69" s="11">
        <f>IFERROR(VLOOKUP($B69,[1]февраль!$B:$F,4, ),0)</f>
        <v>6734.62</v>
      </c>
      <c r="H69" s="11">
        <f>IFERROR(VLOOKUP($B69,[1]февраль!$B:$F,5, ),0)</f>
        <v>6600</v>
      </c>
      <c r="I69" s="11">
        <f>IFERROR(VLOOKUP($B69,[1]март!$B:$F,4, ),0)</f>
        <v>6665.12</v>
      </c>
      <c r="J69" s="11">
        <f>IFERROR(VLOOKUP($B69,[1]март!$B:$F,5, ),0)</f>
        <v>6700</v>
      </c>
      <c r="K69" s="11">
        <f>IFERROR(VLOOKUP($B69,[1]апрель!$B:$F,4, ),0)</f>
        <v>7259.01</v>
      </c>
      <c r="L69" s="11">
        <f>IFERROR(VLOOKUP($B69,[1]апрель!$B:$F,5, ),0)</f>
        <v>6650</v>
      </c>
      <c r="M69" s="11">
        <f>IFERROR(VLOOKUP($B69,[1]май!$B:$F,4, ),0)</f>
        <v>5548.22</v>
      </c>
      <c r="N69" s="11">
        <f>IFERROR(VLOOKUP($B69,[1]май!$B:$F,5, ),0)</f>
        <v>13271.19</v>
      </c>
      <c r="O69" s="11">
        <f>IFERROR(VLOOKUP($B69,[1]июнь!$B:$F,4, ),0)</f>
        <v>3072.66</v>
      </c>
      <c r="P69" s="11">
        <f>IFERROR(VLOOKUP($B69,[1]июнь!$B:$F,5, ),0)</f>
        <v>0</v>
      </c>
      <c r="Q69" s="11">
        <f>IFERROR(VLOOKUP($B69,[1]июль!$B:$F,4, ),0)</f>
        <v>2778.82</v>
      </c>
      <c r="R69" s="11">
        <f>IFERROR(VLOOKUP($B69,[1]июль!$B:$F,5, ),0)</f>
        <v>2277</v>
      </c>
      <c r="S69" s="11">
        <f>IFERROR(VLOOKUP($B69,[1]август!$B:$F,4, ),0)</f>
        <v>2196.37</v>
      </c>
      <c r="T69" s="11">
        <f>IFERROR(VLOOKUP($B69,[1]август!$B:$F,5, ),0)</f>
        <v>5319.67</v>
      </c>
      <c r="U69" s="11">
        <f>IFERROR(VLOOKUP($B69,[1]сентябрь!$B:$F,4, ),0)</f>
        <v>2444.0500000000002</v>
      </c>
      <c r="V69" s="11">
        <f>IFERROR(VLOOKUP($B69,[1]сентябрь!$B:$F,5, ),0)</f>
        <v>2444.0500000000002</v>
      </c>
      <c r="W69" s="11">
        <f>IFERROR(VLOOKUP($B69,[1]октябрь!$B:$F,4, ),0)</f>
        <v>2748.37</v>
      </c>
      <c r="X69" s="11">
        <f>IFERROR(VLOOKUP($B69,[1]октябрь!$B:$F,5, ),0)</f>
        <v>2748.37</v>
      </c>
      <c r="Y69" s="11">
        <f>IFERROR(VLOOKUP($B69,[1]ноябрь!$B:$F,4, ),0)</f>
        <v>4562.46</v>
      </c>
      <c r="Z69" s="11">
        <f>IFERROR(VLOOKUP($B69,[1]ноябрь!$B:$F,5, ),0)</f>
        <v>4562.46</v>
      </c>
      <c r="AA69" s="11">
        <f>IFERROR(VLOOKUP($B69,[1]декабрь!$B:$F,4, ),0)</f>
        <v>10446.57</v>
      </c>
      <c r="AB69" s="11">
        <f>IFERROR(VLOOKUP($B69,[1]декабрь!$B:$F,5, ),0)</f>
        <v>6123.61</v>
      </c>
      <c r="AC69" s="12">
        <f t="shared" ref="AC69:AC132" si="1">IFERROR(D69,0)-IFERROR(C69,0)+IFERROR(F69,0)+IFERROR(H69,0)+IFERROR(J69,0)+IFERROR(L69,0)+IFERROR(N69,0)+IFERROR(P69,0)+IFERROR(R69,0)+IFERROR(T69,0)+IFERROR(V69,0)+IFERROR(X69,0)+IFERROR(Z69,0)+IFERROR(AB69,0)-IFERROR(AA69,0)-IFERROR(Y69,0)-IFERROR(W69,0)-IFERROR(U69,0)-IFERROR(S69,0)-IFERROR(Q69,0)-IFERROR(O69,0)-IFERROR(M69,0)-IFERROR(K69,0)-IFERROR(I69,0)-IFERROR(G69,0)-IFERROR(E69,0)</f>
        <v>-4322.9600000000064</v>
      </c>
    </row>
    <row r="70" spans="1:29" x14ac:dyDescent="0.25">
      <c r="A70" s="13" t="s">
        <v>88</v>
      </c>
      <c r="B70" s="10" t="s">
        <v>88</v>
      </c>
      <c r="C70" s="11">
        <f>IFERROR(VLOOKUP($B70,[1]январь!$B:$F,2, ),0)</f>
        <v>0</v>
      </c>
      <c r="D70" s="11">
        <f>IFERROR(VLOOKUP($B70,[1]январь!$B:$F,3, ),0)</f>
        <v>1469.05</v>
      </c>
      <c r="E70" s="11">
        <f>IFERROR(VLOOKUP($B70,[1]январь!$B:$F,4, ),0)</f>
        <v>72.540000000000006</v>
      </c>
      <c r="F70" s="11">
        <f>IFERROR(VLOOKUP($B70,[1]январь!$B:$F,5, ),0)</f>
        <v>0</v>
      </c>
      <c r="G70" s="11">
        <f>IFERROR(VLOOKUP($B70,[1]февраль!$B:$F,4, ),0)</f>
        <v>0</v>
      </c>
      <c r="H70" s="11">
        <f>IFERROR(VLOOKUP($B70,[1]февраль!$B:$F,5, ),0)</f>
        <v>0</v>
      </c>
      <c r="I70" s="11">
        <f>IFERROR(VLOOKUP($B70,[1]март!$B:$F,4, ),0)</f>
        <v>29.3</v>
      </c>
      <c r="J70" s="11">
        <f>IFERROR(VLOOKUP($B70,[1]март!$B:$F,5, ),0)</f>
        <v>0</v>
      </c>
      <c r="K70" s="11">
        <f>IFERROR(VLOOKUP($B70,[1]апрель!$B:$F,4, ),0)</f>
        <v>9.2799999999999994</v>
      </c>
      <c r="L70" s="11">
        <f>IFERROR(VLOOKUP($B70,[1]апрель!$B:$F,5, ),0)</f>
        <v>0</v>
      </c>
      <c r="M70" s="11">
        <f>IFERROR(VLOOKUP($B70,[1]май!$B:$F,4, ),0)</f>
        <v>123.26</v>
      </c>
      <c r="N70" s="11">
        <f>IFERROR(VLOOKUP($B70,[1]май!$B:$F,5, ),0)</f>
        <v>0</v>
      </c>
      <c r="O70" s="11">
        <f>IFERROR(VLOOKUP($B70,[1]июнь!$B:$F,4, ),0)</f>
        <v>36.380000000000003</v>
      </c>
      <c r="P70" s="11">
        <f>IFERROR(VLOOKUP($B70,[1]июнь!$B:$F,5, ),0)</f>
        <v>0</v>
      </c>
      <c r="Q70" s="11">
        <f>IFERROR(VLOOKUP($B70,[1]июль!$B:$F,4, ),0)</f>
        <v>25.25</v>
      </c>
      <c r="R70" s="11">
        <f>IFERROR(VLOOKUP($B70,[1]июль!$B:$F,5, ),0)</f>
        <v>0</v>
      </c>
      <c r="S70" s="11">
        <f>IFERROR(VLOOKUP($B70,[1]август!$B:$F,4, ),0)</f>
        <v>44.59</v>
      </c>
      <c r="T70" s="11">
        <f>IFERROR(VLOOKUP($B70,[1]август!$B:$F,5, ),0)</f>
        <v>0</v>
      </c>
      <c r="U70" s="11">
        <f>IFERROR(VLOOKUP($B70,[1]сентябрь!$B:$F,4, ),0)</f>
        <v>29.88</v>
      </c>
      <c r="V70" s="11">
        <f>IFERROR(VLOOKUP($B70,[1]сентябрь!$B:$F,5, ),0)</f>
        <v>0</v>
      </c>
      <c r="W70" s="11">
        <f>IFERROR(VLOOKUP($B70,[1]октябрь!$B:$F,4, ),0)</f>
        <v>36.47</v>
      </c>
      <c r="X70" s="11">
        <f>IFERROR(VLOOKUP($B70,[1]октябрь!$B:$F,5, ),0)</f>
        <v>0</v>
      </c>
      <c r="Y70" s="11">
        <f>IFERROR(VLOOKUP($B70,[1]ноябрь!$B:$F,4, ),0)</f>
        <v>16.5</v>
      </c>
      <c r="Z70" s="11">
        <f>IFERROR(VLOOKUP($B70,[1]ноябрь!$B:$F,5, ),0)</f>
        <v>0</v>
      </c>
      <c r="AA70" s="11">
        <f>IFERROR(VLOOKUP($B70,[1]декабрь!$B:$F,4, ),0)</f>
        <v>0</v>
      </c>
      <c r="AB70" s="11">
        <f>IFERROR(VLOOKUP($B70,[1]декабрь!$B:$F,5, ),0)</f>
        <v>0</v>
      </c>
      <c r="AC70" s="12">
        <f t="shared" si="1"/>
        <v>1045.5999999999999</v>
      </c>
    </row>
    <row r="71" spans="1:29" x14ac:dyDescent="0.25">
      <c r="A71" s="9" t="s">
        <v>89</v>
      </c>
      <c r="B71" s="10" t="s">
        <v>89</v>
      </c>
      <c r="C71" s="11">
        <f>IFERROR(VLOOKUP($B71,[1]январь!$B:$F,2, ),0)</f>
        <v>0</v>
      </c>
      <c r="D71" s="11">
        <f>IFERROR(VLOOKUP($B71,[1]январь!$B:$F,3, ),0)</f>
        <v>0</v>
      </c>
      <c r="E71" s="11">
        <f>IFERROR(VLOOKUP($B71,[1]январь!$B:$F,4, ),0)</f>
        <v>0</v>
      </c>
      <c r="F71" s="11">
        <f>IFERROR(VLOOKUP($B71,[1]январь!$B:$F,5, ),0)</f>
        <v>0</v>
      </c>
      <c r="G71" s="11">
        <f>IFERROR(VLOOKUP($B71,[1]февраль!$B:$F,4, ),0)</f>
        <v>0</v>
      </c>
      <c r="H71" s="11">
        <f>IFERROR(VLOOKUP($B71,[1]февраль!$B:$F,5, ),0)</f>
        <v>0</v>
      </c>
      <c r="I71" s="11">
        <f>IFERROR(VLOOKUP($B71,[1]март!$B:$F,4, ),0)</f>
        <v>0</v>
      </c>
      <c r="J71" s="11">
        <f>IFERROR(VLOOKUP($B71,[1]март!$B:$F,5, ),0)</f>
        <v>0</v>
      </c>
      <c r="K71" s="11">
        <f>IFERROR(VLOOKUP($B71,[1]апрель!$B:$F,4, ),0)</f>
        <v>0</v>
      </c>
      <c r="L71" s="11">
        <f>IFERROR(VLOOKUP($B71,[1]апрель!$B:$F,5, ),0)</f>
        <v>0</v>
      </c>
      <c r="M71" s="11">
        <f>IFERROR(VLOOKUP($B71,[1]май!$B:$F,4, ),0)</f>
        <v>0</v>
      </c>
      <c r="N71" s="11">
        <f>IFERROR(VLOOKUP($B71,[1]май!$B:$F,5, ),0)</f>
        <v>0</v>
      </c>
      <c r="O71" s="11">
        <f>IFERROR(VLOOKUP($B71,[1]июнь!$B:$F,4, ),0)</f>
        <v>0</v>
      </c>
      <c r="P71" s="11">
        <f>IFERROR(VLOOKUP($B71,[1]июнь!$B:$F,5, ),0)</f>
        <v>0</v>
      </c>
      <c r="Q71" s="11">
        <f>IFERROR(VLOOKUP($B71,[1]июль!$B:$F,4, ),0)</f>
        <v>0</v>
      </c>
      <c r="R71" s="11">
        <f>IFERROR(VLOOKUP($B71,[1]июль!$B:$F,5, ),0)</f>
        <v>0</v>
      </c>
      <c r="S71" s="11">
        <f>IFERROR(VLOOKUP($B71,[1]август!$B:$F,4, ),0)</f>
        <v>0</v>
      </c>
      <c r="T71" s="11">
        <f>IFERROR(VLOOKUP($B71,[1]август!$B:$F,5, ),0)</f>
        <v>0</v>
      </c>
      <c r="U71" s="11">
        <f>IFERROR(VLOOKUP($B71,[1]сентябрь!$B:$F,4, ),0)</f>
        <v>0</v>
      </c>
      <c r="V71" s="11">
        <f>IFERROR(VLOOKUP($B71,[1]сентябрь!$B:$F,5, ),0)</f>
        <v>0</v>
      </c>
      <c r="W71" s="11">
        <f>IFERROR(VLOOKUP($B71,[1]октябрь!$B:$F,4, ),0)</f>
        <v>0</v>
      </c>
      <c r="X71" s="11">
        <f>IFERROR(VLOOKUP($B71,[1]октябрь!$B:$F,5, ),0)</f>
        <v>0</v>
      </c>
      <c r="Y71" s="11">
        <f>IFERROR(VLOOKUP($B71,[1]ноябрь!$B:$F,4, ),0)</f>
        <v>0</v>
      </c>
      <c r="Z71" s="11">
        <f>IFERROR(VLOOKUP($B71,[1]ноябрь!$B:$F,5, ),0)</f>
        <v>0</v>
      </c>
      <c r="AA71" s="11">
        <f>IFERROR(VLOOKUP($B71,[1]декабрь!$B:$F,4, ),0)</f>
        <v>0</v>
      </c>
      <c r="AB71" s="11">
        <f>IFERROR(VLOOKUP($B71,[1]декабрь!$B:$F,5, ),0)</f>
        <v>0</v>
      </c>
      <c r="AC71" s="12">
        <f t="shared" si="1"/>
        <v>0</v>
      </c>
    </row>
    <row r="72" spans="1:29" x14ac:dyDescent="0.25">
      <c r="A72" s="13" t="s">
        <v>90</v>
      </c>
      <c r="B72" s="10" t="s">
        <v>90</v>
      </c>
      <c r="C72" s="11">
        <f>IFERROR(VLOOKUP($B72,[1]январь!$B:$F,2, ),0)</f>
        <v>0</v>
      </c>
      <c r="D72" s="11">
        <f>IFERROR(VLOOKUP($B72,[1]январь!$B:$F,3, ),0)</f>
        <v>0</v>
      </c>
      <c r="E72" s="11">
        <f>IFERROR(VLOOKUP($B72,[1]январь!$B:$F,4, ),0)</f>
        <v>0</v>
      </c>
      <c r="F72" s="11">
        <f>IFERROR(VLOOKUP($B72,[1]январь!$B:$F,5, ),0)</f>
        <v>0</v>
      </c>
      <c r="G72" s="11">
        <f>IFERROR(VLOOKUP($B72,[1]февраль!$B:$F,4, ),0)</f>
        <v>0</v>
      </c>
      <c r="H72" s="11">
        <f>IFERROR(VLOOKUP($B72,[1]февраль!$B:$F,5, ),0)</f>
        <v>0</v>
      </c>
      <c r="I72" s="11">
        <f>IFERROR(VLOOKUP($B72,[1]март!$B:$F,4, ),0)</f>
        <v>0</v>
      </c>
      <c r="J72" s="11">
        <f>IFERROR(VLOOKUP($B72,[1]март!$B:$F,5, ),0)</f>
        <v>0</v>
      </c>
      <c r="K72" s="11">
        <f>IFERROR(VLOOKUP($B72,[1]апрель!$B:$F,4, ),0)</f>
        <v>0</v>
      </c>
      <c r="L72" s="11">
        <f>IFERROR(VLOOKUP($B72,[1]апрель!$B:$F,5, ),0)</f>
        <v>0</v>
      </c>
      <c r="M72" s="11">
        <f>IFERROR(VLOOKUP($B72,[1]май!$B:$F,4, ),0)</f>
        <v>0</v>
      </c>
      <c r="N72" s="11">
        <f>IFERROR(VLOOKUP($B72,[1]май!$B:$F,5, ),0)</f>
        <v>0</v>
      </c>
      <c r="O72" s="11">
        <f>IFERROR(VLOOKUP($B72,[1]июнь!$B:$F,4, ),0)</f>
        <v>0</v>
      </c>
      <c r="P72" s="11">
        <f>IFERROR(VLOOKUP($B72,[1]июнь!$B:$F,5, ),0)</f>
        <v>0</v>
      </c>
      <c r="Q72" s="11">
        <f>IFERROR(VLOOKUP($B72,[1]июль!$B:$F,4, ),0)</f>
        <v>0</v>
      </c>
      <c r="R72" s="11">
        <f>IFERROR(VLOOKUP($B72,[1]июль!$B:$F,5, ),0)</f>
        <v>0</v>
      </c>
      <c r="S72" s="11">
        <f>IFERROR(VLOOKUP($B72,[1]август!$B:$F,4, ),0)</f>
        <v>0</v>
      </c>
      <c r="T72" s="11">
        <f>IFERROR(VLOOKUP($B72,[1]август!$B:$F,5, ),0)</f>
        <v>0</v>
      </c>
      <c r="U72" s="11">
        <f>IFERROR(VLOOKUP($B72,[1]сентябрь!$B:$F,4, ),0)</f>
        <v>0</v>
      </c>
      <c r="V72" s="11">
        <f>IFERROR(VLOOKUP($B72,[1]сентябрь!$B:$F,5, ),0)</f>
        <v>0</v>
      </c>
      <c r="W72" s="11">
        <f>IFERROR(VLOOKUP($B72,[1]октябрь!$B:$F,4, ),0)</f>
        <v>0</v>
      </c>
      <c r="X72" s="11">
        <f>IFERROR(VLOOKUP($B72,[1]октябрь!$B:$F,5, ),0)</f>
        <v>0</v>
      </c>
      <c r="Y72" s="11">
        <f>IFERROR(VLOOKUP($B72,[1]ноябрь!$B:$F,4, ),0)</f>
        <v>0</v>
      </c>
      <c r="Z72" s="11">
        <f>IFERROR(VLOOKUP($B72,[1]ноябрь!$B:$F,5, ),0)</f>
        <v>0</v>
      </c>
      <c r="AA72" s="11">
        <f>IFERROR(VLOOKUP($B72,[1]декабрь!$B:$F,4, ),0)</f>
        <v>0</v>
      </c>
      <c r="AB72" s="11">
        <f>IFERROR(VLOOKUP($B72,[1]декабрь!$B:$F,5, ),0)</f>
        <v>0</v>
      </c>
      <c r="AC72" s="12">
        <f t="shared" si="1"/>
        <v>0</v>
      </c>
    </row>
    <row r="73" spans="1:29" x14ac:dyDescent="0.25">
      <c r="A73" s="9" t="s">
        <v>91</v>
      </c>
      <c r="B73" s="10" t="s">
        <v>91</v>
      </c>
      <c r="C73" s="11">
        <f>IFERROR(VLOOKUP($B73,[1]январь!$B:$F,2, ),0)</f>
        <v>0</v>
      </c>
      <c r="D73" s="11">
        <f>IFERROR(VLOOKUP($B73,[1]январь!$B:$F,3, ),0)</f>
        <v>0</v>
      </c>
      <c r="E73" s="11">
        <f>IFERROR(VLOOKUP($B73,[1]январь!$B:$F,4, ),0)</f>
        <v>0</v>
      </c>
      <c r="F73" s="11">
        <f>IFERROR(VLOOKUP($B73,[1]январь!$B:$F,5, ),0)</f>
        <v>0</v>
      </c>
      <c r="G73" s="11">
        <f>IFERROR(VLOOKUP($B73,[1]февраль!$B:$F,4, ),0)</f>
        <v>0</v>
      </c>
      <c r="H73" s="11">
        <f>IFERROR(VLOOKUP($B73,[1]февраль!$B:$F,5, ),0)</f>
        <v>0</v>
      </c>
      <c r="I73" s="11">
        <f>IFERROR(VLOOKUP($B73,[1]март!$B:$F,4, ),0)</f>
        <v>0</v>
      </c>
      <c r="J73" s="11">
        <f>IFERROR(VLOOKUP($B73,[1]март!$B:$F,5, ),0)</f>
        <v>0</v>
      </c>
      <c r="K73" s="11">
        <f>IFERROR(VLOOKUP($B73,[1]апрель!$B:$F,4, ),0)</f>
        <v>0</v>
      </c>
      <c r="L73" s="11">
        <f>IFERROR(VLOOKUP($B73,[1]апрель!$B:$F,5, ),0)</f>
        <v>0</v>
      </c>
      <c r="M73" s="11">
        <f>IFERROR(VLOOKUP($B73,[1]май!$B:$F,4, ),0)</f>
        <v>0</v>
      </c>
      <c r="N73" s="11">
        <f>IFERROR(VLOOKUP($B73,[1]май!$B:$F,5, ),0)</f>
        <v>0</v>
      </c>
      <c r="O73" s="11">
        <f>IFERROR(VLOOKUP($B73,[1]июнь!$B:$F,4, ),0)</f>
        <v>0</v>
      </c>
      <c r="P73" s="11">
        <f>IFERROR(VLOOKUP($B73,[1]июнь!$B:$F,5, ),0)</f>
        <v>0</v>
      </c>
      <c r="Q73" s="11">
        <f>IFERROR(VLOOKUP($B73,[1]июль!$B:$F,4, ),0)</f>
        <v>0</v>
      </c>
      <c r="R73" s="11">
        <f>IFERROR(VLOOKUP($B73,[1]июль!$B:$F,5, ),0)</f>
        <v>0</v>
      </c>
      <c r="S73" s="11">
        <f>IFERROR(VLOOKUP($B73,[1]август!$B:$F,4, ),0)</f>
        <v>0</v>
      </c>
      <c r="T73" s="11">
        <f>IFERROR(VLOOKUP($B73,[1]август!$B:$F,5, ),0)</f>
        <v>0</v>
      </c>
      <c r="U73" s="11">
        <f>IFERROR(VLOOKUP($B73,[1]сентябрь!$B:$F,4, ),0)</f>
        <v>0</v>
      </c>
      <c r="V73" s="11">
        <f>IFERROR(VLOOKUP($B73,[1]сентябрь!$B:$F,5, ),0)</f>
        <v>0</v>
      </c>
      <c r="W73" s="11">
        <f>IFERROR(VLOOKUP($B73,[1]октябрь!$B:$F,4, ),0)</f>
        <v>0</v>
      </c>
      <c r="X73" s="11">
        <f>IFERROR(VLOOKUP($B73,[1]октябрь!$B:$F,5, ),0)</f>
        <v>0</v>
      </c>
      <c r="Y73" s="11">
        <f>IFERROR(VLOOKUP($B73,[1]ноябрь!$B:$F,4, ),0)</f>
        <v>0</v>
      </c>
      <c r="Z73" s="11">
        <f>IFERROR(VLOOKUP($B73,[1]ноябрь!$B:$F,5, ),0)</f>
        <v>0</v>
      </c>
      <c r="AA73" s="11">
        <f>IFERROR(VLOOKUP($B73,[1]декабрь!$B:$F,4, ),0)</f>
        <v>0</v>
      </c>
      <c r="AB73" s="11">
        <f>IFERROR(VLOOKUP($B73,[1]декабрь!$B:$F,5, ),0)</f>
        <v>0</v>
      </c>
      <c r="AC73" s="12">
        <f t="shared" si="1"/>
        <v>0</v>
      </c>
    </row>
    <row r="74" spans="1:29" x14ac:dyDescent="0.25">
      <c r="A74" s="13" t="s">
        <v>92</v>
      </c>
      <c r="B74" s="10" t="s">
        <v>92</v>
      </c>
      <c r="C74" s="11">
        <f>IFERROR(VLOOKUP($B74,[1]январь!$B:$F,2, ),0)</f>
        <v>0</v>
      </c>
      <c r="D74" s="11">
        <f>IFERROR(VLOOKUP($B74,[1]январь!$B:$F,3, ),0)</f>
        <v>0</v>
      </c>
      <c r="E74" s="11">
        <f>IFERROR(VLOOKUP($B74,[1]январь!$B:$F,4, ),0)</f>
        <v>0</v>
      </c>
      <c r="F74" s="11">
        <f>IFERROR(VLOOKUP($B74,[1]январь!$B:$F,5, ),0)</f>
        <v>0</v>
      </c>
      <c r="G74" s="11">
        <f>IFERROR(VLOOKUP($B74,[1]февраль!$B:$F,4, ),0)</f>
        <v>0</v>
      </c>
      <c r="H74" s="11">
        <f>IFERROR(VLOOKUP($B74,[1]февраль!$B:$F,5, ),0)</f>
        <v>0</v>
      </c>
      <c r="I74" s="11">
        <f>IFERROR(VLOOKUP($B74,[1]март!$B:$F,4, ),0)</f>
        <v>0</v>
      </c>
      <c r="J74" s="11">
        <f>IFERROR(VLOOKUP($B74,[1]март!$B:$F,5, ),0)</f>
        <v>0</v>
      </c>
      <c r="K74" s="11">
        <f>IFERROR(VLOOKUP($B74,[1]апрель!$B:$F,4, ),0)</f>
        <v>0</v>
      </c>
      <c r="L74" s="11">
        <f>IFERROR(VLOOKUP($B74,[1]апрель!$B:$F,5, ),0)</f>
        <v>0</v>
      </c>
      <c r="M74" s="11">
        <f>IFERROR(VLOOKUP($B74,[1]май!$B:$F,4, ),0)</f>
        <v>0</v>
      </c>
      <c r="N74" s="11">
        <f>IFERROR(VLOOKUP($B74,[1]май!$B:$F,5, ),0)</f>
        <v>0</v>
      </c>
      <c r="O74" s="11">
        <f>IFERROR(VLOOKUP($B74,[1]июнь!$B:$F,4, ),0)</f>
        <v>0</v>
      </c>
      <c r="P74" s="11">
        <f>IFERROR(VLOOKUP($B74,[1]июнь!$B:$F,5, ),0)</f>
        <v>0</v>
      </c>
      <c r="Q74" s="11">
        <f>IFERROR(VLOOKUP($B74,[1]июль!$B:$F,4, ),0)</f>
        <v>0</v>
      </c>
      <c r="R74" s="11">
        <f>IFERROR(VLOOKUP($B74,[1]июль!$B:$F,5, ),0)</f>
        <v>0</v>
      </c>
      <c r="S74" s="11">
        <f>IFERROR(VLOOKUP($B74,[1]август!$B:$F,4, ),0)</f>
        <v>0</v>
      </c>
      <c r="T74" s="11">
        <f>IFERROR(VLOOKUP($B74,[1]август!$B:$F,5, ),0)</f>
        <v>0</v>
      </c>
      <c r="U74" s="11">
        <f>IFERROR(VLOOKUP($B74,[1]сентябрь!$B:$F,4, ),0)</f>
        <v>0</v>
      </c>
      <c r="V74" s="11">
        <f>IFERROR(VLOOKUP($B74,[1]сентябрь!$B:$F,5, ),0)</f>
        <v>0</v>
      </c>
      <c r="W74" s="11">
        <f>IFERROR(VLOOKUP($B74,[1]октябрь!$B:$F,4, ),0)</f>
        <v>0</v>
      </c>
      <c r="X74" s="11">
        <f>IFERROR(VLOOKUP($B74,[1]октябрь!$B:$F,5, ),0)</f>
        <v>0</v>
      </c>
      <c r="Y74" s="11">
        <f>IFERROR(VLOOKUP($B74,[1]ноябрь!$B:$F,4, ),0)</f>
        <v>0</v>
      </c>
      <c r="Z74" s="11">
        <f>IFERROR(VLOOKUP($B74,[1]ноябрь!$B:$F,5, ),0)</f>
        <v>0</v>
      </c>
      <c r="AA74" s="11">
        <f>IFERROR(VLOOKUP($B74,[1]декабрь!$B:$F,4, ),0)</f>
        <v>0</v>
      </c>
      <c r="AB74" s="11">
        <f>IFERROR(VLOOKUP($B74,[1]декабрь!$B:$F,5, ),0)</f>
        <v>0</v>
      </c>
      <c r="AC74" s="12">
        <f t="shared" si="1"/>
        <v>0</v>
      </c>
    </row>
    <row r="75" spans="1:29" x14ac:dyDescent="0.25">
      <c r="A75" s="9" t="s">
        <v>93</v>
      </c>
      <c r="B75" s="10" t="s">
        <v>93</v>
      </c>
      <c r="C75" s="11">
        <f>IFERROR(VLOOKUP($B75,[1]январь!$B:$F,2, ),0)</f>
        <v>0</v>
      </c>
      <c r="D75" s="11">
        <f>IFERROR(VLOOKUP($B75,[1]январь!$B:$F,3, ),0)</f>
        <v>0</v>
      </c>
      <c r="E75" s="11">
        <f>IFERROR(VLOOKUP($B75,[1]январь!$B:$F,4, ),0)</f>
        <v>0</v>
      </c>
      <c r="F75" s="11">
        <f>IFERROR(VLOOKUP($B75,[1]январь!$B:$F,5, ),0)</f>
        <v>0</v>
      </c>
      <c r="G75" s="11">
        <f>IFERROR(VLOOKUP($B75,[1]февраль!$B:$F,4, ),0)</f>
        <v>0</v>
      </c>
      <c r="H75" s="11">
        <f>IFERROR(VLOOKUP($B75,[1]февраль!$B:$F,5, ),0)</f>
        <v>0</v>
      </c>
      <c r="I75" s="11">
        <f>IFERROR(VLOOKUP($B75,[1]март!$B:$F,4, ),0)</f>
        <v>0</v>
      </c>
      <c r="J75" s="11">
        <f>IFERROR(VLOOKUP($B75,[1]март!$B:$F,5, ),0)</f>
        <v>0</v>
      </c>
      <c r="K75" s="11">
        <f>IFERROR(VLOOKUP($B75,[1]апрель!$B:$F,4, ),0)</f>
        <v>0</v>
      </c>
      <c r="L75" s="11">
        <f>IFERROR(VLOOKUP($B75,[1]апрель!$B:$F,5, ),0)</f>
        <v>0</v>
      </c>
      <c r="M75" s="11">
        <f>IFERROR(VLOOKUP($B75,[1]май!$B:$F,4, ),0)</f>
        <v>0</v>
      </c>
      <c r="N75" s="11">
        <f>IFERROR(VLOOKUP($B75,[1]май!$B:$F,5, ),0)</f>
        <v>0</v>
      </c>
      <c r="O75" s="11">
        <f>IFERROR(VLOOKUP($B75,[1]июнь!$B:$F,4, ),0)</f>
        <v>0</v>
      </c>
      <c r="P75" s="11">
        <f>IFERROR(VLOOKUP($B75,[1]июнь!$B:$F,5, ),0)</f>
        <v>0</v>
      </c>
      <c r="Q75" s="11">
        <f>IFERROR(VLOOKUP($B75,[1]июль!$B:$F,4, ),0)</f>
        <v>0</v>
      </c>
      <c r="R75" s="11">
        <f>IFERROR(VLOOKUP($B75,[1]июль!$B:$F,5, ),0)</f>
        <v>0</v>
      </c>
      <c r="S75" s="11">
        <f>IFERROR(VLOOKUP($B75,[1]август!$B:$F,4, ),0)</f>
        <v>0</v>
      </c>
      <c r="T75" s="11">
        <f>IFERROR(VLOOKUP($B75,[1]август!$B:$F,5, ),0)</f>
        <v>0</v>
      </c>
      <c r="U75" s="11">
        <f>IFERROR(VLOOKUP($B75,[1]сентябрь!$B:$F,4, ),0)</f>
        <v>0</v>
      </c>
      <c r="V75" s="11">
        <f>IFERROR(VLOOKUP($B75,[1]сентябрь!$B:$F,5, ),0)</f>
        <v>0</v>
      </c>
      <c r="W75" s="11">
        <f>IFERROR(VLOOKUP($B75,[1]октябрь!$B:$F,4, ),0)</f>
        <v>0</v>
      </c>
      <c r="X75" s="11">
        <f>IFERROR(VLOOKUP($B75,[1]октябрь!$B:$F,5, ),0)</f>
        <v>0</v>
      </c>
      <c r="Y75" s="11">
        <f>IFERROR(VLOOKUP($B75,[1]ноябрь!$B:$F,4, ),0)</f>
        <v>0</v>
      </c>
      <c r="Z75" s="11">
        <f>IFERROR(VLOOKUP($B75,[1]ноябрь!$B:$F,5, ),0)</f>
        <v>0</v>
      </c>
      <c r="AA75" s="11">
        <f>IFERROR(VLOOKUP($B75,[1]декабрь!$B:$F,4, ),0)</f>
        <v>10734.92</v>
      </c>
      <c r="AB75" s="11">
        <f>IFERROR(VLOOKUP($B75,[1]декабрь!$B:$F,5, ),0)</f>
        <v>5601.97</v>
      </c>
      <c r="AC75" s="12">
        <f t="shared" si="1"/>
        <v>-5132.95</v>
      </c>
    </row>
    <row r="76" spans="1:29" x14ac:dyDescent="0.25">
      <c r="A76" s="13" t="s">
        <v>94</v>
      </c>
      <c r="B76" s="10" t="s">
        <v>94</v>
      </c>
      <c r="C76" s="11">
        <f>IFERROR(VLOOKUP($B76,[1]январь!$B:$F,2, ),0)</f>
        <v>0</v>
      </c>
      <c r="D76" s="11">
        <f>IFERROR(VLOOKUP($B76,[1]январь!$B:$F,3, ),0)</f>
        <v>250.31</v>
      </c>
      <c r="E76" s="11">
        <f>IFERROR(VLOOKUP($B76,[1]январь!$B:$F,4, ),0)</f>
        <v>229.27</v>
      </c>
      <c r="F76" s="11">
        <f>IFERROR(VLOOKUP($B76,[1]январь!$B:$F,5, ),0)</f>
        <v>0</v>
      </c>
      <c r="G76" s="11">
        <f>IFERROR(VLOOKUP($B76,[1]февраль!$B:$F,4, ),0)</f>
        <v>227.75</v>
      </c>
      <c r="H76" s="11">
        <f>IFERROR(VLOOKUP($B76,[1]февраль!$B:$F,5, ),0)</f>
        <v>0</v>
      </c>
      <c r="I76" s="11">
        <f>IFERROR(VLOOKUP($B76,[1]март!$B:$F,4, ),0)</f>
        <v>213.88</v>
      </c>
      <c r="J76" s="11">
        <f>IFERROR(VLOOKUP($B76,[1]март!$B:$F,5, ),0)</f>
        <v>0</v>
      </c>
      <c r="K76" s="11">
        <f>IFERROR(VLOOKUP($B76,[1]апрель!$B:$F,4, ),0)</f>
        <v>182.67</v>
      </c>
      <c r="L76" s="11">
        <f>IFERROR(VLOOKUP($B76,[1]апрель!$B:$F,5, ),0)</f>
        <v>1000</v>
      </c>
      <c r="M76" s="11">
        <f>IFERROR(VLOOKUP($B76,[1]май!$B:$F,4, ),0)</f>
        <v>165.5</v>
      </c>
      <c r="N76" s="11">
        <f>IFERROR(VLOOKUP($B76,[1]май!$B:$F,5, ),0)</f>
        <v>0</v>
      </c>
      <c r="O76" s="11">
        <f>IFERROR(VLOOKUP($B76,[1]июнь!$B:$F,4, ),0)</f>
        <v>203.41</v>
      </c>
      <c r="P76" s="11">
        <f>IFERROR(VLOOKUP($B76,[1]июнь!$B:$F,5, ),0)</f>
        <v>0</v>
      </c>
      <c r="Q76" s="11">
        <f>IFERROR(VLOOKUP($B76,[1]июль!$B:$F,4, ),0)</f>
        <v>141.13999999999999</v>
      </c>
      <c r="R76" s="11">
        <f>IFERROR(VLOOKUP($B76,[1]июль!$B:$F,5, ),0)</f>
        <v>0</v>
      </c>
      <c r="S76" s="11">
        <f>IFERROR(VLOOKUP($B76,[1]август!$B:$F,4, ),0)</f>
        <v>247.85</v>
      </c>
      <c r="T76" s="11">
        <f>IFERROR(VLOOKUP($B76,[1]август!$B:$F,5, ),0)</f>
        <v>0</v>
      </c>
      <c r="U76" s="11">
        <f>IFERROR(VLOOKUP($B76,[1]сентябрь!$B:$F,4, ),0)</f>
        <v>1723.37</v>
      </c>
      <c r="V76" s="11">
        <f>IFERROR(VLOOKUP($B76,[1]сентябрь!$B:$F,5, ),0)</f>
        <v>0</v>
      </c>
      <c r="W76" s="11">
        <f>IFERROR(VLOOKUP($B76,[1]октябрь!$B:$F,4, ),0)</f>
        <v>849.16</v>
      </c>
      <c r="X76" s="11">
        <f>IFERROR(VLOOKUP($B76,[1]октябрь!$B:$F,5, ),0)</f>
        <v>0</v>
      </c>
      <c r="Y76" s="11">
        <f>IFERROR(VLOOKUP($B76,[1]ноябрь!$B:$F,4, ),0)</f>
        <v>789.39</v>
      </c>
      <c r="Z76" s="11">
        <f>IFERROR(VLOOKUP($B76,[1]ноябрь!$B:$F,5, ),0)</f>
        <v>0</v>
      </c>
      <c r="AA76" s="11">
        <f>IFERROR(VLOOKUP($B76,[1]декабрь!$B:$F,4, ),0)</f>
        <v>275.99</v>
      </c>
      <c r="AB76" s="11">
        <f>IFERROR(VLOOKUP($B76,[1]декабрь!$B:$F,5, ),0)</f>
        <v>3873</v>
      </c>
      <c r="AC76" s="12">
        <f t="shared" si="1"/>
        <v>-126.06999999999962</v>
      </c>
    </row>
    <row r="77" spans="1:29" x14ac:dyDescent="0.25">
      <c r="A77" s="9" t="s">
        <v>95</v>
      </c>
      <c r="B77" s="10" t="s">
        <v>95</v>
      </c>
      <c r="C77" s="11">
        <f>IFERROR(VLOOKUP($B77,[1]январь!$B:$F,2, ),0)</f>
        <v>0</v>
      </c>
      <c r="D77" s="11">
        <f>IFERROR(VLOOKUP($B77,[1]январь!$B:$F,3, ),0)</f>
        <v>7937.2</v>
      </c>
      <c r="E77" s="11">
        <f>IFERROR(VLOOKUP($B77,[1]январь!$B:$F,4, ),0)</f>
        <v>17179.28</v>
      </c>
      <c r="F77" s="11">
        <f>IFERROR(VLOOKUP($B77,[1]январь!$B:$F,5, ),0)</f>
        <v>30000</v>
      </c>
      <c r="G77" s="11">
        <f>IFERROR(VLOOKUP($B77,[1]февраль!$B:$F,4, ),0)</f>
        <v>17192.189999999999</v>
      </c>
      <c r="H77" s="11">
        <f>IFERROR(VLOOKUP($B77,[1]февраль!$B:$F,5, ),0)</f>
        <v>0</v>
      </c>
      <c r="I77" s="11">
        <f>IFERROR(VLOOKUP($B77,[1]март!$B:$F,4, ),0)</f>
        <v>13123.39</v>
      </c>
      <c r="J77" s="11">
        <f>IFERROR(VLOOKUP($B77,[1]март!$B:$F,5, ),0)</f>
        <v>20000</v>
      </c>
      <c r="K77" s="11">
        <f>IFERROR(VLOOKUP($B77,[1]апрель!$B:$F,4, ),0)</f>
        <v>8622.0499999999993</v>
      </c>
      <c r="L77" s="11">
        <f>IFERROR(VLOOKUP($B77,[1]апрель!$B:$F,5, ),0)</f>
        <v>2190.1799999999998</v>
      </c>
      <c r="M77" s="11">
        <f>IFERROR(VLOOKUP($B77,[1]май!$B:$F,4, ),0)</f>
        <v>7317.86</v>
      </c>
      <c r="N77" s="11">
        <f>IFERROR(VLOOKUP($B77,[1]май!$B:$F,5, ),0)</f>
        <v>20000</v>
      </c>
      <c r="O77" s="11">
        <f>IFERROR(VLOOKUP($B77,[1]июнь!$B:$F,4, ),0)</f>
        <v>4550.47</v>
      </c>
      <c r="P77" s="11">
        <f>IFERROR(VLOOKUP($B77,[1]июнь!$B:$F,5, ),0)</f>
        <v>0</v>
      </c>
      <c r="Q77" s="11">
        <f>IFERROR(VLOOKUP($B77,[1]июль!$B:$F,4, ),0)</f>
        <v>5741.73</v>
      </c>
      <c r="R77" s="11">
        <f>IFERROR(VLOOKUP($B77,[1]июль!$B:$F,5, ),0)</f>
        <v>0</v>
      </c>
      <c r="S77" s="11">
        <f>IFERROR(VLOOKUP($B77,[1]август!$B:$F,4, ),0)</f>
        <v>6135.41</v>
      </c>
      <c r="T77" s="11">
        <f>IFERROR(VLOOKUP($B77,[1]август!$B:$F,5, ),0)</f>
        <v>0</v>
      </c>
      <c r="U77" s="11">
        <f>IFERROR(VLOOKUP($B77,[1]сентябрь!$B:$F,4, ),0)</f>
        <v>5976.72</v>
      </c>
      <c r="V77" s="11">
        <f>IFERROR(VLOOKUP($B77,[1]сентябрь!$B:$F,5, ),0)</f>
        <v>20000</v>
      </c>
      <c r="W77" s="11">
        <f>IFERROR(VLOOKUP($B77,[1]октябрь!$B:$F,4, ),0)</f>
        <v>3697.01</v>
      </c>
      <c r="X77" s="11">
        <f>IFERROR(VLOOKUP($B77,[1]октябрь!$B:$F,5, ),0)</f>
        <v>0</v>
      </c>
      <c r="Y77" s="11">
        <f>IFERROR(VLOOKUP($B77,[1]ноябрь!$B:$F,4, ),0)</f>
        <v>9042.25</v>
      </c>
      <c r="Z77" s="11">
        <f>IFERROR(VLOOKUP($B77,[1]ноябрь!$B:$F,5, ),0)</f>
        <v>0</v>
      </c>
      <c r="AA77" s="11">
        <f>IFERROR(VLOOKUP($B77,[1]декабрь!$B:$F,4, ),0)</f>
        <v>22306.18</v>
      </c>
      <c r="AB77" s="11">
        <f>IFERROR(VLOOKUP($B77,[1]декабрь!$B:$F,5, ),0)</f>
        <v>20000</v>
      </c>
      <c r="AC77" s="12">
        <f t="shared" si="1"/>
        <v>-757.1599999999853</v>
      </c>
    </row>
    <row r="78" spans="1:29" x14ac:dyDescent="0.25">
      <c r="A78" s="13" t="s">
        <v>96</v>
      </c>
      <c r="B78" s="10" t="s">
        <v>96</v>
      </c>
      <c r="C78" s="11">
        <f>IFERROR(VLOOKUP($B78,[1]январь!$B:$F,2, ),0)</f>
        <v>0</v>
      </c>
      <c r="D78" s="11">
        <f>IFERROR(VLOOKUP($B78,[1]январь!$B:$F,3, ),0)</f>
        <v>3494.18</v>
      </c>
      <c r="E78" s="11">
        <f>IFERROR(VLOOKUP($B78,[1]январь!$B:$F,4, ),0)</f>
        <v>5517.78</v>
      </c>
      <c r="F78" s="11">
        <f>IFERROR(VLOOKUP($B78,[1]январь!$B:$F,5, ),0)</f>
        <v>7000</v>
      </c>
      <c r="G78" s="11">
        <f>IFERROR(VLOOKUP($B78,[1]февраль!$B:$F,4, ),0)</f>
        <v>5098.5600000000004</v>
      </c>
      <c r="H78" s="11">
        <f>IFERROR(VLOOKUP($B78,[1]февраль!$B:$F,5, ),0)</f>
        <v>7000</v>
      </c>
      <c r="I78" s="11">
        <f>IFERROR(VLOOKUP($B78,[1]март!$B:$F,4, ),0)</f>
        <v>4500.3900000000003</v>
      </c>
      <c r="J78" s="11">
        <f>IFERROR(VLOOKUP($B78,[1]март!$B:$F,5, ),0)</f>
        <v>8000</v>
      </c>
      <c r="K78" s="11">
        <f>IFERROR(VLOOKUP($B78,[1]апрель!$B:$F,4, ),0)</f>
        <v>5879.25</v>
      </c>
      <c r="L78" s="11">
        <f>IFERROR(VLOOKUP($B78,[1]апрель!$B:$F,5, ),0)</f>
        <v>10000</v>
      </c>
      <c r="M78" s="11">
        <f>IFERROR(VLOOKUP($B78,[1]май!$B:$F,4, ),0)</f>
        <v>5753.73</v>
      </c>
      <c r="N78" s="11">
        <f>IFERROR(VLOOKUP($B78,[1]май!$B:$F,5, ),0)</f>
        <v>15000</v>
      </c>
      <c r="O78" s="11">
        <f>IFERROR(VLOOKUP($B78,[1]июнь!$B:$F,4, ),0)</f>
        <v>4665.3500000000004</v>
      </c>
      <c r="P78" s="11">
        <f>IFERROR(VLOOKUP($B78,[1]июнь!$B:$F,5, ),0)</f>
        <v>0</v>
      </c>
      <c r="Q78" s="11">
        <f>IFERROR(VLOOKUP($B78,[1]июль!$B:$F,4, ),0)</f>
        <v>3127.49</v>
      </c>
      <c r="R78" s="11">
        <f>IFERROR(VLOOKUP($B78,[1]июль!$B:$F,5, ),0)</f>
        <v>2500</v>
      </c>
      <c r="S78" s="11">
        <f>IFERROR(VLOOKUP($B78,[1]август!$B:$F,4, ),0)</f>
        <v>2769.06</v>
      </c>
      <c r="T78" s="11">
        <f>IFERROR(VLOOKUP($B78,[1]август!$B:$F,5, ),0)</f>
        <v>6000</v>
      </c>
      <c r="U78" s="11">
        <f>IFERROR(VLOOKUP($B78,[1]сентябрь!$B:$F,4, ),0)</f>
        <v>2176.1999999999998</v>
      </c>
      <c r="V78" s="11">
        <f>IFERROR(VLOOKUP($B78,[1]сентябрь!$B:$F,5, ),0)</f>
        <v>3000</v>
      </c>
      <c r="W78" s="11">
        <f>IFERROR(VLOOKUP($B78,[1]октябрь!$B:$F,4, ),0)</f>
        <v>5674.3</v>
      </c>
      <c r="X78" s="11">
        <f>IFERROR(VLOOKUP($B78,[1]октябрь!$B:$F,5, ),0)</f>
        <v>5000</v>
      </c>
      <c r="Y78" s="11">
        <f>IFERROR(VLOOKUP($B78,[1]ноябрь!$B:$F,4, ),0)</f>
        <v>9055.84</v>
      </c>
      <c r="Z78" s="11">
        <f>IFERROR(VLOOKUP($B78,[1]ноябрь!$B:$F,5, ),0)</f>
        <v>10000</v>
      </c>
      <c r="AA78" s="11">
        <f>IFERROR(VLOOKUP($B78,[1]декабрь!$B:$F,4, ),0)</f>
        <v>11693.65</v>
      </c>
      <c r="AB78" s="11">
        <f>IFERROR(VLOOKUP($B78,[1]декабрь!$B:$F,5, ),0)</f>
        <v>7300</v>
      </c>
      <c r="AC78" s="12">
        <f t="shared" si="1"/>
        <v>18382.580000000013</v>
      </c>
    </row>
    <row r="79" spans="1:29" x14ac:dyDescent="0.25">
      <c r="A79" s="9" t="s">
        <v>97</v>
      </c>
      <c r="B79" s="10" t="s">
        <v>97</v>
      </c>
      <c r="C79" s="11">
        <f>IFERROR(VLOOKUP($B79,[1]январь!$B:$F,2, ),0)</f>
        <v>0</v>
      </c>
      <c r="D79" s="11">
        <f>IFERROR(VLOOKUP($B79,[1]январь!$B:$F,3, ),0)</f>
        <v>0</v>
      </c>
      <c r="E79" s="11">
        <f>IFERROR(VLOOKUP($B79,[1]январь!$B:$F,4, ),0)</f>
        <v>0</v>
      </c>
      <c r="F79" s="11">
        <f>IFERROR(VLOOKUP($B79,[1]январь!$B:$F,5, ),0)</f>
        <v>0</v>
      </c>
      <c r="G79" s="11">
        <f>IFERROR(VLOOKUP($B79,[1]февраль!$B:$F,4, ),0)</f>
        <v>0</v>
      </c>
      <c r="H79" s="11">
        <f>IFERROR(VLOOKUP($B79,[1]февраль!$B:$F,5, ),0)</f>
        <v>0</v>
      </c>
      <c r="I79" s="11">
        <f>IFERROR(VLOOKUP($B79,[1]март!$B:$F,4, ),0)</f>
        <v>0</v>
      </c>
      <c r="J79" s="11">
        <f>IFERROR(VLOOKUP($B79,[1]март!$B:$F,5, ),0)</f>
        <v>0</v>
      </c>
      <c r="K79" s="11">
        <f>IFERROR(VLOOKUP($B79,[1]апрель!$B:$F,4, ),0)</f>
        <v>0</v>
      </c>
      <c r="L79" s="11">
        <f>IFERROR(VLOOKUP($B79,[1]апрель!$B:$F,5, ),0)</f>
        <v>0</v>
      </c>
      <c r="M79" s="11">
        <f>IFERROR(VLOOKUP($B79,[1]май!$B:$F,4, ),0)</f>
        <v>0</v>
      </c>
      <c r="N79" s="11">
        <f>IFERROR(VLOOKUP($B79,[1]май!$B:$F,5, ),0)</f>
        <v>0</v>
      </c>
      <c r="O79" s="11">
        <f>IFERROR(VLOOKUP($B79,[1]июнь!$B:$F,4, ),0)</f>
        <v>0</v>
      </c>
      <c r="P79" s="11">
        <f>IFERROR(VLOOKUP($B79,[1]июнь!$B:$F,5, ),0)</f>
        <v>0</v>
      </c>
      <c r="Q79" s="11">
        <f>IFERROR(VLOOKUP($B79,[1]июль!$B:$F,4, ),0)</f>
        <v>0</v>
      </c>
      <c r="R79" s="11">
        <f>IFERROR(VLOOKUP($B79,[1]июль!$B:$F,5, ),0)</f>
        <v>0</v>
      </c>
      <c r="S79" s="11">
        <f>IFERROR(VLOOKUP($B79,[1]август!$B:$F,4, ),0)</f>
        <v>0</v>
      </c>
      <c r="T79" s="11">
        <f>IFERROR(VLOOKUP($B79,[1]август!$B:$F,5, ),0)</f>
        <v>0</v>
      </c>
      <c r="U79" s="11">
        <f>IFERROR(VLOOKUP($B79,[1]сентябрь!$B:$F,4, ),0)</f>
        <v>0</v>
      </c>
      <c r="V79" s="11">
        <f>IFERROR(VLOOKUP($B79,[1]сентябрь!$B:$F,5, ),0)</f>
        <v>0</v>
      </c>
      <c r="W79" s="11">
        <f>IFERROR(VLOOKUP($B79,[1]октябрь!$B:$F,4, ),0)</f>
        <v>0</v>
      </c>
      <c r="X79" s="11">
        <f>IFERROR(VLOOKUP($B79,[1]октябрь!$B:$F,5, ),0)</f>
        <v>0</v>
      </c>
      <c r="Y79" s="11">
        <f>IFERROR(VLOOKUP($B79,[1]ноябрь!$B:$F,4, ),0)</f>
        <v>0</v>
      </c>
      <c r="Z79" s="11">
        <f>IFERROR(VLOOKUP($B79,[1]ноябрь!$B:$F,5, ),0)</f>
        <v>0</v>
      </c>
      <c r="AA79" s="11">
        <f>IFERROR(VLOOKUP($B79,[1]декабрь!$B:$F,4, ),0)</f>
        <v>0</v>
      </c>
      <c r="AB79" s="11">
        <f>IFERROR(VLOOKUP($B79,[1]декабрь!$B:$F,5, ),0)</f>
        <v>0</v>
      </c>
      <c r="AC79" s="12">
        <f t="shared" si="1"/>
        <v>0</v>
      </c>
    </row>
    <row r="80" spans="1:29" x14ac:dyDescent="0.25">
      <c r="A80" s="13" t="s">
        <v>98</v>
      </c>
      <c r="B80" s="10" t="s">
        <v>98</v>
      </c>
      <c r="C80" s="11">
        <f>IFERROR(VLOOKUP($B80,[1]январь!$B:$F,2, ),0)</f>
        <v>0</v>
      </c>
      <c r="D80" s="11">
        <f>IFERROR(VLOOKUP($B80,[1]январь!$B:$F,3, ),0)</f>
        <v>0</v>
      </c>
      <c r="E80" s="11">
        <f>IFERROR(VLOOKUP($B80,[1]январь!$B:$F,4, ),0)</f>
        <v>0</v>
      </c>
      <c r="F80" s="11">
        <f>IFERROR(VLOOKUP($B80,[1]январь!$B:$F,5, ),0)</f>
        <v>0</v>
      </c>
      <c r="G80" s="11">
        <f>IFERROR(VLOOKUP($B80,[1]февраль!$B:$F,4, ),0)</f>
        <v>0</v>
      </c>
      <c r="H80" s="11">
        <f>IFERROR(VLOOKUP($B80,[1]февраль!$B:$F,5, ),0)</f>
        <v>0</v>
      </c>
      <c r="I80" s="11">
        <f>IFERROR(VLOOKUP($B80,[1]март!$B:$F,4, ),0)</f>
        <v>0</v>
      </c>
      <c r="J80" s="11">
        <f>IFERROR(VLOOKUP($B80,[1]март!$B:$F,5, ),0)</f>
        <v>0</v>
      </c>
      <c r="K80" s="11">
        <f>IFERROR(VLOOKUP($B80,[1]апрель!$B:$F,4, ),0)</f>
        <v>0</v>
      </c>
      <c r="L80" s="11">
        <f>IFERROR(VLOOKUP($B80,[1]апрель!$B:$F,5, ),0)</f>
        <v>0</v>
      </c>
      <c r="M80" s="11">
        <f>IFERROR(VLOOKUP($B80,[1]май!$B:$F,4, ),0)</f>
        <v>0</v>
      </c>
      <c r="N80" s="11">
        <f>IFERROR(VLOOKUP($B80,[1]май!$B:$F,5, ),0)</f>
        <v>0</v>
      </c>
      <c r="O80" s="11">
        <f>IFERROR(VLOOKUP($B80,[1]июнь!$B:$F,4, ),0)</f>
        <v>0</v>
      </c>
      <c r="P80" s="11">
        <f>IFERROR(VLOOKUP($B80,[1]июнь!$B:$F,5, ),0)</f>
        <v>0</v>
      </c>
      <c r="Q80" s="11">
        <f>IFERROR(VLOOKUP($B80,[1]июль!$B:$F,4, ),0)</f>
        <v>0</v>
      </c>
      <c r="R80" s="11">
        <f>IFERROR(VLOOKUP($B80,[1]июль!$B:$F,5, ),0)</f>
        <v>0</v>
      </c>
      <c r="S80" s="11">
        <f>IFERROR(VLOOKUP($B80,[1]август!$B:$F,4, ),0)</f>
        <v>0</v>
      </c>
      <c r="T80" s="11">
        <f>IFERROR(VLOOKUP($B80,[1]август!$B:$F,5, ),0)</f>
        <v>0</v>
      </c>
      <c r="U80" s="11">
        <f>IFERROR(VLOOKUP($B80,[1]сентябрь!$B:$F,4, ),0)</f>
        <v>0</v>
      </c>
      <c r="V80" s="11">
        <f>IFERROR(VLOOKUP($B80,[1]сентябрь!$B:$F,5, ),0)</f>
        <v>0</v>
      </c>
      <c r="W80" s="11">
        <f>IFERROR(VLOOKUP($B80,[1]октябрь!$B:$F,4, ),0)</f>
        <v>0</v>
      </c>
      <c r="X80" s="11">
        <f>IFERROR(VLOOKUP($B80,[1]октябрь!$B:$F,5, ),0)</f>
        <v>0</v>
      </c>
      <c r="Y80" s="11">
        <f>IFERROR(VLOOKUP($B80,[1]ноябрь!$B:$F,4, ),0)</f>
        <v>0</v>
      </c>
      <c r="Z80" s="11">
        <f>IFERROR(VLOOKUP($B80,[1]ноябрь!$B:$F,5, ),0)</f>
        <v>0</v>
      </c>
      <c r="AA80" s="11">
        <f>IFERROR(VLOOKUP($B80,[1]декабрь!$B:$F,4, ),0)</f>
        <v>0</v>
      </c>
      <c r="AB80" s="11">
        <f>IFERROR(VLOOKUP($B80,[1]декабрь!$B:$F,5, ),0)</f>
        <v>0</v>
      </c>
      <c r="AC80" s="12">
        <f t="shared" si="1"/>
        <v>0</v>
      </c>
    </row>
    <row r="81" spans="1:29" x14ac:dyDescent="0.25">
      <c r="A81" s="9" t="s">
        <v>99</v>
      </c>
      <c r="B81" s="10" t="s">
        <v>99</v>
      </c>
      <c r="C81" s="11">
        <f>IFERROR(VLOOKUP($B81,[1]январь!$B:$F,2, ),0)</f>
        <v>0</v>
      </c>
      <c r="D81" s="11">
        <f>IFERROR(VLOOKUP($B81,[1]январь!$B:$F,3, ),0)</f>
        <v>1628.06</v>
      </c>
      <c r="E81" s="11">
        <f>IFERROR(VLOOKUP($B81,[1]январь!$B:$F,4, ),0)</f>
        <v>0</v>
      </c>
      <c r="F81" s="11">
        <f>IFERROR(VLOOKUP($B81,[1]январь!$B:$F,5, ),0)</f>
        <v>0</v>
      </c>
      <c r="G81" s="11">
        <f>IFERROR(VLOOKUP($B81,[1]февраль!$B:$F,4, ),0)</f>
        <v>0</v>
      </c>
      <c r="H81" s="11">
        <f>IFERROR(VLOOKUP($B81,[1]февраль!$B:$F,5, ),0)</f>
        <v>0</v>
      </c>
      <c r="I81" s="11">
        <f>IFERROR(VLOOKUP($B81,[1]март!$B:$F,4, ),0)</f>
        <v>0</v>
      </c>
      <c r="J81" s="11">
        <f>IFERROR(VLOOKUP($B81,[1]март!$B:$F,5, ),0)</f>
        <v>0</v>
      </c>
      <c r="K81" s="11">
        <f>IFERROR(VLOOKUP($B81,[1]апрель!$B:$F,4, ),0)</f>
        <v>0</v>
      </c>
      <c r="L81" s="11">
        <f>IFERROR(VLOOKUP($B81,[1]апрель!$B:$F,5, ),0)</f>
        <v>0</v>
      </c>
      <c r="M81" s="11">
        <f>IFERROR(VLOOKUP($B81,[1]май!$B:$F,4, ),0)</f>
        <v>0</v>
      </c>
      <c r="N81" s="11">
        <f>IFERROR(VLOOKUP($B81,[1]май!$B:$F,5, ),0)</f>
        <v>0</v>
      </c>
      <c r="O81" s="11">
        <f>IFERROR(VLOOKUP($B81,[1]июнь!$B:$F,4, ),0)</f>
        <v>0</v>
      </c>
      <c r="P81" s="11">
        <f>IFERROR(VLOOKUP($B81,[1]июнь!$B:$F,5, ),0)</f>
        <v>0</v>
      </c>
      <c r="Q81" s="11">
        <f>IFERROR(VLOOKUP($B81,[1]июль!$B:$F,4, ),0)</f>
        <v>0</v>
      </c>
      <c r="R81" s="11">
        <f>IFERROR(VLOOKUP($B81,[1]июль!$B:$F,5, ),0)</f>
        <v>0</v>
      </c>
      <c r="S81" s="11">
        <f>IFERROR(VLOOKUP($B81,[1]август!$B:$F,4, ),0)</f>
        <v>0</v>
      </c>
      <c r="T81" s="11">
        <f>IFERROR(VLOOKUP($B81,[1]август!$B:$F,5, ),0)</f>
        <v>0</v>
      </c>
      <c r="U81" s="11">
        <f>IFERROR(VLOOKUP($B81,[1]сентябрь!$B:$F,4, ),0)</f>
        <v>0</v>
      </c>
      <c r="V81" s="11">
        <f>IFERROR(VLOOKUP($B81,[1]сентябрь!$B:$F,5, ),0)</f>
        <v>0</v>
      </c>
      <c r="W81" s="11">
        <f>IFERROR(VLOOKUP($B81,[1]октябрь!$B:$F,4, ),0)</f>
        <v>0</v>
      </c>
      <c r="X81" s="11">
        <f>IFERROR(VLOOKUP($B81,[1]октябрь!$B:$F,5, ),0)</f>
        <v>0</v>
      </c>
      <c r="Y81" s="11">
        <f>IFERROR(VLOOKUP($B81,[1]ноябрь!$B:$F,4, ),0)</f>
        <v>0</v>
      </c>
      <c r="Z81" s="11">
        <f>IFERROR(VLOOKUP($B81,[1]ноябрь!$B:$F,5, ),0)</f>
        <v>0</v>
      </c>
      <c r="AA81" s="11">
        <f>IFERROR(VLOOKUP($B81,[1]декабрь!$B:$F,4, ),0)</f>
        <v>0</v>
      </c>
      <c r="AB81" s="11">
        <f>IFERROR(VLOOKUP($B81,[1]декабрь!$B:$F,5, ),0)</f>
        <v>0</v>
      </c>
      <c r="AC81" s="12">
        <f t="shared" si="1"/>
        <v>1628.06</v>
      </c>
    </row>
    <row r="82" spans="1:29" x14ac:dyDescent="0.25">
      <c r="A82" s="13" t="s">
        <v>100</v>
      </c>
      <c r="B82" s="10" t="s">
        <v>100</v>
      </c>
      <c r="C82" s="11">
        <f>IFERROR(VLOOKUP($B82,[1]январь!$B:$F,2, ),0)</f>
        <v>0</v>
      </c>
      <c r="D82" s="11">
        <f>IFERROR(VLOOKUP($B82,[1]январь!$B:$F,3, ),0)</f>
        <v>4371.6499999999996</v>
      </c>
      <c r="E82" s="11">
        <f>IFERROR(VLOOKUP($B82,[1]январь!$B:$F,4, ),0)</f>
        <v>0</v>
      </c>
      <c r="F82" s="11">
        <f>IFERROR(VLOOKUP($B82,[1]январь!$B:$F,5, ),0)</f>
        <v>0</v>
      </c>
      <c r="G82" s="11">
        <f>IFERROR(VLOOKUP($B82,[1]февраль!$B:$F,4, ),0)</f>
        <v>0</v>
      </c>
      <c r="H82" s="11">
        <f>IFERROR(VLOOKUP($B82,[1]февраль!$B:$F,5, ),0)</f>
        <v>0</v>
      </c>
      <c r="I82" s="11">
        <f>IFERROR(VLOOKUP($B82,[1]март!$B:$F,4, ),0)</f>
        <v>0</v>
      </c>
      <c r="J82" s="11">
        <f>IFERROR(VLOOKUP($B82,[1]март!$B:$F,5, ),0)</f>
        <v>0</v>
      </c>
      <c r="K82" s="11">
        <f>IFERROR(VLOOKUP($B82,[1]апрель!$B:$F,4, ),0)</f>
        <v>0</v>
      </c>
      <c r="L82" s="11">
        <f>IFERROR(VLOOKUP($B82,[1]апрель!$B:$F,5, ),0)</f>
        <v>0</v>
      </c>
      <c r="M82" s="11">
        <f>IFERROR(VLOOKUP($B82,[1]май!$B:$F,4, ),0)</f>
        <v>0</v>
      </c>
      <c r="N82" s="11">
        <f>IFERROR(VLOOKUP($B82,[1]май!$B:$F,5, ),0)</f>
        <v>0</v>
      </c>
      <c r="O82" s="11">
        <f>IFERROR(VLOOKUP($B82,[1]июнь!$B:$F,4, ),0)</f>
        <v>0</v>
      </c>
      <c r="P82" s="11">
        <f>IFERROR(VLOOKUP($B82,[1]июнь!$B:$F,5, ),0)</f>
        <v>0</v>
      </c>
      <c r="Q82" s="11">
        <f>IFERROR(VLOOKUP($B82,[1]июль!$B:$F,4, ),0)</f>
        <v>0</v>
      </c>
      <c r="R82" s="11">
        <f>IFERROR(VLOOKUP($B82,[1]июль!$B:$F,5, ),0)</f>
        <v>0</v>
      </c>
      <c r="S82" s="11">
        <f>IFERROR(VLOOKUP($B82,[1]август!$B:$F,4, ),0)</f>
        <v>0</v>
      </c>
      <c r="T82" s="11">
        <f>IFERROR(VLOOKUP($B82,[1]август!$B:$F,5, ),0)</f>
        <v>0</v>
      </c>
      <c r="U82" s="11">
        <f>IFERROR(VLOOKUP($B82,[1]сентябрь!$B:$F,4, ),0)</f>
        <v>0</v>
      </c>
      <c r="V82" s="11">
        <f>IFERROR(VLOOKUP($B82,[1]сентябрь!$B:$F,5, ),0)</f>
        <v>0</v>
      </c>
      <c r="W82" s="11">
        <f>IFERROR(VLOOKUP($B82,[1]октябрь!$B:$F,4, ),0)</f>
        <v>0</v>
      </c>
      <c r="X82" s="11">
        <f>IFERROR(VLOOKUP($B82,[1]октябрь!$B:$F,5, ),0)</f>
        <v>0</v>
      </c>
      <c r="Y82" s="11">
        <f>IFERROR(VLOOKUP($B82,[1]ноябрь!$B:$F,4, ),0)</f>
        <v>301.37</v>
      </c>
      <c r="Z82" s="11">
        <f>IFERROR(VLOOKUP($B82,[1]ноябрь!$B:$F,5, ),0)</f>
        <v>0</v>
      </c>
      <c r="AA82" s="11">
        <f>IFERROR(VLOOKUP($B82,[1]декабрь!$B:$F,4, ),0)</f>
        <v>1074.3399999999999</v>
      </c>
      <c r="AB82" s="11">
        <f>IFERROR(VLOOKUP($B82,[1]декабрь!$B:$F,5, ),0)</f>
        <v>0</v>
      </c>
      <c r="AC82" s="12">
        <f t="shared" si="1"/>
        <v>2995.9399999999996</v>
      </c>
    </row>
    <row r="83" spans="1:29" x14ac:dyDescent="0.25">
      <c r="A83" s="9" t="s">
        <v>101</v>
      </c>
      <c r="B83" s="10" t="s">
        <v>101</v>
      </c>
      <c r="C83" s="11">
        <f>IFERROR(VLOOKUP($B83,[1]январь!$B:$F,2, ),0)</f>
        <v>15886.16</v>
      </c>
      <c r="D83" s="11">
        <f>IFERROR(VLOOKUP($B83,[1]январь!$B:$F,3, ),0)</f>
        <v>0</v>
      </c>
      <c r="E83" s="11">
        <f>IFERROR(VLOOKUP($B83,[1]январь!$B:$F,4, ),0)</f>
        <v>1762.79</v>
      </c>
      <c r="F83" s="11">
        <f>IFERROR(VLOOKUP($B83,[1]январь!$B:$F,5, ),0)</f>
        <v>16000</v>
      </c>
      <c r="G83" s="11">
        <f>IFERROR(VLOOKUP($B83,[1]февраль!$B:$F,4, ),0)</f>
        <v>1746.96</v>
      </c>
      <c r="H83" s="11">
        <f>IFERROR(VLOOKUP($B83,[1]февраль!$B:$F,5, ),0)</f>
        <v>0</v>
      </c>
      <c r="I83" s="11">
        <f>IFERROR(VLOOKUP($B83,[1]март!$B:$F,4, ),0)</f>
        <v>3412.63</v>
      </c>
      <c r="J83" s="11">
        <f>IFERROR(VLOOKUP($B83,[1]март!$B:$F,5, ),0)</f>
        <v>0</v>
      </c>
      <c r="K83" s="11">
        <f>IFERROR(VLOOKUP($B83,[1]апрель!$B:$F,4, ),0)</f>
        <v>3899.39</v>
      </c>
      <c r="L83" s="11">
        <f>IFERROR(VLOOKUP($B83,[1]апрель!$B:$F,5, ),0)</f>
        <v>0</v>
      </c>
      <c r="M83" s="11">
        <f>IFERROR(VLOOKUP($B83,[1]май!$B:$F,4, ),0)</f>
        <v>3699.58</v>
      </c>
      <c r="N83" s="11">
        <f>IFERROR(VLOOKUP($B83,[1]май!$B:$F,5, ),0)</f>
        <v>0</v>
      </c>
      <c r="O83" s="11">
        <f>IFERROR(VLOOKUP($B83,[1]июнь!$B:$F,4, ),0)</f>
        <v>2545.69</v>
      </c>
      <c r="P83" s="11">
        <f>IFERROR(VLOOKUP($B83,[1]июнь!$B:$F,5, ),0)</f>
        <v>0</v>
      </c>
      <c r="Q83" s="11">
        <f>IFERROR(VLOOKUP($B83,[1]июль!$B:$F,4, ),0)</f>
        <v>618.21</v>
      </c>
      <c r="R83" s="11">
        <f>IFERROR(VLOOKUP($B83,[1]июль!$B:$F,5, ),0)</f>
        <v>0</v>
      </c>
      <c r="S83" s="11">
        <f>IFERROR(VLOOKUP($B83,[1]август!$B:$F,4, ),0)</f>
        <v>219.63</v>
      </c>
      <c r="T83" s="11">
        <f>IFERROR(VLOOKUP($B83,[1]август!$B:$F,5, ),0)</f>
        <v>0</v>
      </c>
      <c r="U83" s="11">
        <f>IFERROR(VLOOKUP($B83,[1]сентябрь!$B:$F,4, ),0)</f>
        <v>208.15</v>
      </c>
      <c r="V83" s="11">
        <f>IFERROR(VLOOKUP($B83,[1]сентябрь!$B:$F,5, ),0)</f>
        <v>0</v>
      </c>
      <c r="W83" s="11">
        <f>IFERROR(VLOOKUP($B83,[1]октябрь!$B:$F,4, ),0)</f>
        <v>184.14</v>
      </c>
      <c r="X83" s="11">
        <f>IFERROR(VLOOKUP($B83,[1]октябрь!$B:$F,5, ),0)</f>
        <v>0</v>
      </c>
      <c r="Y83" s="11">
        <f>IFERROR(VLOOKUP($B83,[1]ноябрь!$B:$F,4, ),0)</f>
        <v>148.81</v>
      </c>
      <c r="Z83" s="11">
        <f>IFERROR(VLOOKUP($B83,[1]ноябрь!$B:$F,5, ),0)</f>
        <v>0</v>
      </c>
      <c r="AA83" s="11">
        <f>IFERROR(VLOOKUP($B83,[1]декабрь!$B:$F,4, ),0)</f>
        <v>229.94</v>
      </c>
      <c r="AB83" s="11">
        <f>IFERROR(VLOOKUP($B83,[1]декабрь!$B:$F,5, ),0)</f>
        <v>0</v>
      </c>
      <c r="AC83" s="12">
        <f t="shared" si="1"/>
        <v>-18562.079999999998</v>
      </c>
    </row>
    <row r="84" spans="1:29" x14ac:dyDescent="0.25">
      <c r="A84" s="13" t="s">
        <v>102</v>
      </c>
      <c r="B84" s="10" t="s">
        <v>102</v>
      </c>
      <c r="C84" s="11">
        <f>IFERROR(VLOOKUP($B84,[1]январь!$B:$F,2, ),0)</f>
        <v>592.07000000000005</v>
      </c>
      <c r="D84" s="11">
        <f>IFERROR(VLOOKUP($B84,[1]январь!$B:$F,3, ),0)</f>
        <v>0</v>
      </c>
      <c r="E84" s="11">
        <f>IFERROR(VLOOKUP($B84,[1]январь!$B:$F,4, ),0)</f>
        <v>0</v>
      </c>
      <c r="F84" s="11">
        <f>IFERROR(VLOOKUP($B84,[1]январь!$B:$F,5, ),0)</f>
        <v>0</v>
      </c>
      <c r="G84" s="11">
        <f>IFERROR(VLOOKUP($B84,[1]февраль!$B:$F,4, ),0)</f>
        <v>0</v>
      </c>
      <c r="H84" s="11">
        <f>IFERROR(VLOOKUP($B84,[1]февраль!$B:$F,5, ),0)</f>
        <v>0</v>
      </c>
      <c r="I84" s="11">
        <f>IFERROR(VLOOKUP($B84,[1]март!$B:$F,4, ),0)</f>
        <v>0</v>
      </c>
      <c r="J84" s="11">
        <f>IFERROR(VLOOKUP($B84,[1]март!$B:$F,5, ),0)</f>
        <v>0</v>
      </c>
      <c r="K84" s="11">
        <f>IFERROR(VLOOKUP($B84,[1]апрель!$B:$F,4, ),0)</f>
        <v>0.14000000000000001</v>
      </c>
      <c r="L84" s="11">
        <f>IFERROR(VLOOKUP($B84,[1]апрель!$B:$F,5, ),0)</f>
        <v>0</v>
      </c>
      <c r="M84" s="11">
        <f>IFERROR(VLOOKUP($B84,[1]май!$B:$F,4, ),0)</f>
        <v>0</v>
      </c>
      <c r="N84" s="11">
        <f>IFERROR(VLOOKUP($B84,[1]май!$B:$F,5, ),0)</f>
        <v>0</v>
      </c>
      <c r="O84" s="11">
        <f>IFERROR(VLOOKUP($B84,[1]июнь!$B:$F,4, ),0)</f>
        <v>18.690000000000001</v>
      </c>
      <c r="P84" s="11">
        <f>IFERROR(VLOOKUP($B84,[1]июнь!$B:$F,5, ),0)</f>
        <v>592.21</v>
      </c>
      <c r="Q84" s="11">
        <f>IFERROR(VLOOKUP($B84,[1]июль!$B:$F,4, ),0)</f>
        <v>105.29</v>
      </c>
      <c r="R84" s="11">
        <f>IFERROR(VLOOKUP($B84,[1]июль!$B:$F,5, ),0)</f>
        <v>0</v>
      </c>
      <c r="S84" s="11">
        <f>IFERROR(VLOOKUP($B84,[1]август!$B:$F,4, ),0)</f>
        <v>0</v>
      </c>
      <c r="T84" s="11">
        <f>IFERROR(VLOOKUP($B84,[1]август!$B:$F,5, ),0)</f>
        <v>3000</v>
      </c>
      <c r="U84" s="11">
        <f>IFERROR(VLOOKUP($B84,[1]сентябрь!$B:$F,4, ),0)</f>
        <v>0</v>
      </c>
      <c r="V84" s="11">
        <f>IFERROR(VLOOKUP($B84,[1]сентябрь!$B:$F,5, ),0)</f>
        <v>0</v>
      </c>
      <c r="W84" s="11">
        <f>IFERROR(VLOOKUP($B84,[1]октябрь!$B:$F,4, ),0)</f>
        <v>0</v>
      </c>
      <c r="X84" s="11">
        <f>IFERROR(VLOOKUP($B84,[1]октябрь!$B:$F,5, ),0)</f>
        <v>0</v>
      </c>
      <c r="Y84" s="11">
        <f>IFERROR(VLOOKUP($B84,[1]ноябрь!$B:$F,4, ),0)</f>
        <v>603.5</v>
      </c>
      <c r="Z84" s="11">
        <f>IFERROR(VLOOKUP($B84,[1]ноябрь!$B:$F,5, ),0)</f>
        <v>0</v>
      </c>
      <c r="AA84" s="11">
        <f>IFERROR(VLOOKUP($B84,[1]декабрь!$B:$F,4, ),0)</f>
        <v>2259.42</v>
      </c>
      <c r="AB84" s="11">
        <f>IFERROR(VLOOKUP($B84,[1]декабрь!$B:$F,5, ),0)</f>
        <v>0</v>
      </c>
      <c r="AC84" s="12">
        <f t="shared" si="1"/>
        <v>13.099999999999792</v>
      </c>
    </row>
    <row r="85" spans="1:29" x14ac:dyDescent="0.25">
      <c r="A85" s="9" t="s">
        <v>103</v>
      </c>
      <c r="B85" s="10" t="s">
        <v>103</v>
      </c>
      <c r="C85" s="11">
        <f>IFERROR(VLOOKUP($B85,[1]январь!$B:$F,2, ),0)</f>
        <v>0</v>
      </c>
      <c r="D85" s="11">
        <f>IFERROR(VLOOKUP($B85,[1]январь!$B:$F,3, ),0)</f>
        <v>2144.13</v>
      </c>
      <c r="E85" s="11">
        <f>IFERROR(VLOOKUP($B85,[1]январь!$B:$F,4, ),0)</f>
        <v>1783.91</v>
      </c>
      <c r="F85" s="11">
        <f>IFERROR(VLOOKUP($B85,[1]январь!$B:$F,5, ),0)</f>
        <v>5000</v>
      </c>
      <c r="G85" s="11">
        <f>IFERROR(VLOOKUP($B85,[1]февраль!$B:$F,4, ),0)</f>
        <v>1719.13</v>
      </c>
      <c r="H85" s="11">
        <f>IFERROR(VLOOKUP($B85,[1]февраль!$B:$F,5, ),0)</f>
        <v>0</v>
      </c>
      <c r="I85" s="11">
        <f>IFERROR(VLOOKUP($B85,[1]март!$B:$F,4, ),0)</f>
        <v>1463.57</v>
      </c>
      <c r="J85" s="11">
        <f>IFERROR(VLOOKUP($B85,[1]март!$B:$F,5, ),0)</f>
        <v>0</v>
      </c>
      <c r="K85" s="11">
        <f>IFERROR(VLOOKUP($B85,[1]апрель!$B:$F,4, ),0)</f>
        <v>1556.35</v>
      </c>
      <c r="L85" s="11">
        <f>IFERROR(VLOOKUP($B85,[1]апрель!$B:$F,5, ),0)</f>
        <v>5000</v>
      </c>
      <c r="M85" s="11">
        <f>IFERROR(VLOOKUP($B85,[1]май!$B:$F,4, ),0)</f>
        <v>1421.86</v>
      </c>
      <c r="N85" s="11">
        <f>IFERROR(VLOOKUP($B85,[1]май!$B:$F,5, ),0)</f>
        <v>0</v>
      </c>
      <c r="O85" s="11">
        <f>IFERROR(VLOOKUP($B85,[1]июнь!$B:$F,4, ),0)</f>
        <v>2310.81</v>
      </c>
      <c r="P85" s="11">
        <f>IFERROR(VLOOKUP($B85,[1]июнь!$B:$F,5, ),0)</f>
        <v>0</v>
      </c>
      <c r="Q85" s="11">
        <f>IFERROR(VLOOKUP($B85,[1]июль!$B:$F,4, ),0)</f>
        <v>2384.84</v>
      </c>
      <c r="R85" s="11">
        <f>IFERROR(VLOOKUP($B85,[1]июль!$B:$F,5, ),0)</f>
        <v>5000</v>
      </c>
      <c r="S85" s="11">
        <f>IFERROR(VLOOKUP($B85,[1]август!$B:$F,4, ),0)</f>
        <v>2451.08</v>
      </c>
      <c r="T85" s="11">
        <f>IFERROR(VLOOKUP($B85,[1]август!$B:$F,5, ),0)</f>
        <v>0</v>
      </c>
      <c r="U85" s="11">
        <f>IFERROR(VLOOKUP($B85,[1]сентябрь!$B:$F,4, ),0)</f>
        <v>2332.86</v>
      </c>
      <c r="V85" s="11">
        <f>IFERROR(VLOOKUP($B85,[1]сентябрь!$B:$F,5, ),0)</f>
        <v>0</v>
      </c>
      <c r="W85" s="11">
        <f>IFERROR(VLOOKUP($B85,[1]октябрь!$B:$F,4, ),0)</f>
        <v>2402.88</v>
      </c>
      <c r="X85" s="11">
        <f>IFERROR(VLOOKUP($B85,[1]октябрь!$B:$F,5, ),0)</f>
        <v>6000</v>
      </c>
      <c r="Y85" s="11">
        <f>IFERROR(VLOOKUP($B85,[1]ноябрь!$B:$F,4, ),0)</f>
        <v>1473.28</v>
      </c>
      <c r="Z85" s="11">
        <f>IFERROR(VLOOKUP($B85,[1]ноябрь!$B:$F,5, ),0)</f>
        <v>0</v>
      </c>
      <c r="AA85" s="11">
        <f>IFERROR(VLOOKUP($B85,[1]декабрь!$B:$F,4, ),0)</f>
        <v>3225.33</v>
      </c>
      <c r="AB85" s="11">
        <f>IFERROR(VLOOKUP($B85,[1]декабрь!$B:$F,5, ),0)</f>
        <v>0</v>
      </c>
      <c r="AC85" s="12">
        <f t="shared" si="1"/>
        <v>-1381.769999999997</v>
      </c>
    </row>
    <row r="86" spans="1:29" x14ac:dyDescent="0.25">
      <c r="A86" s="13" t="s">
        <v>104</v>
      </c>
      <c r="B86" s="10" t="s">
        <v>104</v>
      </c>
      <c r="C86" s="11">
        <f>IFERROR(VLOOKUP($B86,[1]январь!$B:$F,2, ),0)</f>
        <v>0</v>
      </c>
      <c r="D86" s="11">
        <f>IFERROR(VLOOKUP($B86,[1]январь!$B:$F,3, ),0)</f>
        <v>0</v>
      </c>
      <c r="E86" s="11">
        <f>IFERROR(VLOOKUP($B86,[1]январь!$B:$F,4, ),0)</f>
        <v>0</v>
      </c>
      <c r="F86" s="11">
        <f>IFERROR(VLOOKUP($B86,[1]январь!$B:$F,5, ),0)</f>
        <v>0</v>
      </c>
      <c r="G86" s="11">
        <f>IFERROR(VLOOKUP($B86,[1]февраль!$B:$F,4, ),0)</f>
        <v>0</v>
      </c>
      <c r="H86" s="11">
        <f>IFERROR(VLOOKUP($B86,[1]февраль!$B:$F,5, ),0)</f>
        <v>0</v>
      </c>
      <c r="I86" s="11">
        <f>IFERROR(VLOOKUP($B86,[1]март!$B:$F,4, ),0)</f>
        <v>0</v>
      </c>
      <c r="J86" s="11">
        <f>IFERROR(VLOOKUP($B86,[1]март!$B:$F,5, ),0)</f>
        <v>0</v>
      </c>
      <c r="K86" s="11">
        <f>IFERROR(VLOOKUP($B86,[1]апрель!$B:$F,4, ),0)</f>
        <v>0</v>
      </c>
      <c r="L86" s="11">
        <f>IFERROR(VLOOKUP($B86,[1]апрель!$B:$F,5, ),0)</f>
        <v>0</v>
      </c>
      <c r="M86" s="11">
        <f>IFERROR(VLOOKUP($B86,[1]май!$B:$F,4, ),0)</f>
        <v>0</v>
      </c>
      <c r="N86" s="11">
        <f>IFERROR(VLOOKUP($B86,[1]май!$B:$F,5, ),0)</f>
        <v>0</v>
      </c>
      <c r="O86" s="11">
        <f>IFERROR(VLOOKUP($B86,[1]июнь!$B:$F,4, ),0)</f>
        <v>0</v>
      </c>
      <c r="P86" s="11">
        <f>IFERROR(VLOOKUP($B86,[1]июнь!$B:$F,5, ),0)</f>
        <v>0</v>
      </c>
      <c r="Q86" s="11">
        <f>IFERROR(VLOOKUP($B86,[1]июль!$B:$F,4, ),0)</f>
        <v>0</v>
      </c>
      <c r="R86" s="11">
        <f>IFERROR(VLOOKUP($B86,[1]июль!$B:$F,5, ),0)</f>
        <v>0</v>
      </c>
      <c r="S86" s="11">
        <f>IFERROR(VLOOKUP($B86,[1]август!$B:$F,4, ),0)</f>
        <v>0</v>
      </c>
      <c r="T86" s="11">
        <f>IFERROR(VLOOKUP($B86,[1]август!$B:$F,5, ),0)</f>
        <v>0</v>
      </c>
      <c r="U86" s="11">
        <f>IFERROR(VLOOKUP($B86,[1]сентябрь!$B:$F,4, ),0)</f>
        <v>0</v>
      </c>
      <c r="V86" s="11">
        <f>IFERROR(VLOOKUP($B86,[1]сентябрь!$B:$F,5, ),0)</f>
        <v>0</v>
      </c>
      <c r="W86" s="11">
        <f>IFERROR(VLOOKUP($B86,[1]октябрь!$B:$F,4, ),0)</f>
        <v>0</v>
      </c>
      <c r="X86" s="11">
        <f>IFERROR(VLOOKUP($B86,[1]октябрь!$B:$F,5, ),0)</f>
        <v>0</v>
      </c>
      <c r="Y86" s="11">
        <f>IFERROR(VLOOKUP($B86,[1]ноябрь!$B:$F,4, ),0)</f>
        <v>0</v>
      </c>
      <c r="Z86" s="11">
        <f>IFERROR(VLOOKUP($B86,[1]ноябрь!$B:$F,5, ),0)</f>
        <v>0</v>
      </c>
      <c r="AA86" s="11">
        <f>IFERROR(VLOOKUP($B86,[1]декабрь!$B:$F,4, ),0)</f>
        <v>0</v>
      </c>
      <c r="AB86" s="11">
        <f>IFERROR(VLOOKUP($B86,[1]декабрь!$B:$F,5, ),0)</f>
        <v>0</v>
      </c>
      <c r="AC86" s="12">
        <f t="shared" si="1"/>
        <v>0</v>
      </c>
    </row>
    <row r="87" spans="1:29" x14ac:dyDescent="0.25">
      <c r="A87" s="9" t="s">
        <v>105</v>
      </c>
      <c r="B87" s="10" t="s">
        <v>105</v>
      </c>
      <c r="C87" s="11">
        <f>IFERROR(VLOOKUP($B87,[1]январь!$B:$F,2, ),0)</f>
        <v>0</v>
      </c>
      <c r="D87" s="11">
        <f>IFERROR(VLOOKUP($B87,[1]январь!$B:$F,3, ),0)</f>
        <v>1821.85</v>
      </c>
      <c r="E87" s="11">
        <f>IFERROR(VLOOKUP($B87,[1]январь!$B:$F,4, ),0)</f>
        <v>340.91</v>
      </c>
      <c r="F87" s="11">
        <f>IFERROR(VLOOKUP($B87,[1]январь!$B:$F,5, ),0)</f>
        <v>0</v>
      </c>
      <c r="G87" s="11">
        <f>IFERROR(VLOOKUP($B87,[1]февраль!$B:$F,4, ),0)</f>
        <v>337.88</v>
      </c>
      <c r="H87" s="11">
        <f>IFERROR(VLOOKUP($B87,[1]февраль!$B:$F,5, ),0)</f>
        <v>0</v>
      </c>
      <c r="I87" s="11">
        <f>IFERROR(VLOOKUP($B87,[1]март!$B:$F,4, ),0)</f>
        <v>314.45999999999998</v>
      </c>
      <c r="J87" s="11">
        <f>IFERROR(VLOOKUP($B87,[1]март!$B:$F,5, ),0)</f>
        <v>0</v>
      </c>
      <c r="K87" s="11">
        <f>IFERROR(VLOOKUP($B87,[1]апрель!$B:$F,4, ),0)</f>
        <v>377.31</v>
      </c>
      <c r="L87" s="11">
        <f>IFERROR(VLOOKUP($B87,[1]апрель!$B:$F,5, ),0)</f>
        <v>495</v>
      </c>
      <c r="M87" s="11">
        <f>IFERROR(VLOOKUP($B87,[1]май!$B:$F,4, ),0)</f>
        <v>326.39999999999998</v>
      </c>
      <c r="N87" s="11">
        <f>IFERROR(VLOOKUP($B87,[1]май!$B:$F,5, ),0)</f>
        <v>2000</v>
      </c>
      <c r="O87" s="11">
        <f>IFERROR(VLOOKUP($B87,[1]июнь!$B:$F,4, ),0)</f>
        <v>480.59</v>
      </c>
      <c r="P87" s="11">
        <f>IFERROR(VLOOKUP($B87,[1]июнь!$B:$F,5, ),0)</f>
        <v>0</v>
      </c>
      <c r="Q87" s="11">
        <f>IFERROR(VLOOKUP($B87,[1]июль!$B:$F,4, ),0)</f>
        <v>475.75</v>
      </c>
      <c r="R87" s="11">
        <f>IFERROR(VLOOKUP($B87,[1]июль!$B:$F,5, ),0)</f>
        <v>0</v>
      </c>
      <c r="S87" s="11">
        <f>IFERROR(VLOOKUP($B87,[1]август!$B:$F,4, ),0)</f>
        <v>364.72</v>
      </c>
      <c r="T87" s="11">
        <f>IFERROR(VLOOKUP($B87,[1]август!$B:$F,5, ),0)</f>
        <v>0</v>
      </c>
      <c r="U87" s="11">
        <f>IFERROR(VLOOKUP($B87,[1]сентябрь!$B:$F,4, ),0)</f>
        <v>213.39</v>
      </c>
      <c r="V87" s="11">
        <f>IFERROR(VLOOKUP($B87,[1]сентябрь!$B:$F,5, ),0)</f>
        <v>0</v>
      </c>
      <c r="W87" s="11">
        <f>IFERROR(VLOOKUP($B87,[1]октябрь!$B:$F,4, ),0)</f>
        <v>366.83</v>
      </c>
      <c r="X87" s="11">
        <f>IFERROR(VLOOKUP($B87,[1]октябрь!$B:$F,5, ),0)</f>
        <v>0</v>
      </c>
      <c r="Y87" s="11">
        <f>IFERROR(VLOOKUP($B87,[1]ноябрь!$B:$F,4, ),0)</f>
        <v>15.83</v>
      </c>
      <c r="Z87" s="11">
        <f>IFERROR(VLOOKUP($B87,[1]ноябрь!$B:$F,5, ),0)</f>
        <v>0</v>
      </c>
      <c r="AA87" s="11">
        <f>IFERROR(VLOOKUP($B87,[1]декабрь!$B:$F,4, ),0)</f>
        <v>712.96</v>
      </c>
      <c r="AB87" s="11">
        <f>IFERROR(VLOOKUP($B87,[1]декабрь!$B:$F,5, ),0)</f>
        <v>1980</v>
      </c>
      <c r="AC87" s="12">
        <f t="shared" si="1"/>
        <v>1969.8199999999995</v>
      </c>
    </row>
    <row r="88" spans="1:29" x14ac:dyDescent="0.25">
      <c r="A88" s="13" t="s">
        <v>106</v>
      </c>
      <c r="B88" s="10" t="s">
        <v>106</v>
      </c>
      <c r="C88" s="11">
        <f>IFERROR(VLOOKUP($B88,[1]январь!$B:$F,2, ),0)</f>
        <v>0</v>
      </c>
      <c r="D88" s="11">
        <f>IFERROR(VLOOKUP($B88,[1]январь!$B:$F,3, ),0)</f>
        <v>0</v>
      </c>
      <c r="E88" s="11">
        <f>IFERROR(VLOOKUP($B88,[1]январь!$B:$F,4, ),0)</f>
        <v>0</v>
      </c>
      <c r="F88" s="11">
        <f>IFERROR(VLOOKUP($B88,[1]январь!$B:$F,5, ),0)</f>
        <v>0</v>
      </c>
      <c r="G88" s="11">
        <f>IFERROR(VLOOKUP($B88,[1]февраль!$B:$F,4, ),0)</f>
        <v>0</v>
      </c>
      <c r="H88" s="11">
        <f>IFERROR(VLOOKUP($B88,[1]февраль!$B:$F,5, ),0)</f>
        <v>0</v>
      </c>
      <c r="I88" s="11">
        <f>IFERROR(VLOOKUP($B88,[1]март!$B:$F,4, ),0)</f>
        <v>0</v>
      </c>
      <c r="J88" s="11">
        <f>IFERROR(VLOOKUP($B88,[1]март!$B:$F,5, ),0)</f>
        <v>0</v>
      </c>
      <c r="K88" s="11">
        <f>IFERROR(VLOOKUP($B88,[1]апрель!$B:$F,4, ),0)</f>
        <v>0</v>
      </c>
      <c r="L88" s="11">
        <f>IFERROR(VLOOKUP($B88,[1]апрель!$B:$F,5, ),0)</f>
        <v>0</v>
      </c>
      <c r="M88" s="11">
        <f>IFERROR(VLOOKUP($B88,[1]май!$B:$F,4, ),0)</f>
        <v>0</v>
      </c>
      <c r="N88" s="11">
        <f>IFERROR(VLOOKUP($B88,[1]май!$B:$F,5, ),0)</f>
        <v>0</v>
      </c>
      <c r="O88" s="11">
        <f>IFERROR(VLOOKUP($B88,[1]июнь!$B:$F,4, ),0)</f>
        <v>0</v>
      </c>
      <c r="P88" s="11">
        <f>IFERROR(VLOOKUP($B88,[1]июнь!$B:$F,5, ),0)</f>
        <v>0</v>
      </c>
      <c r="Q88" s="11">
        <f>IFERROR(VLOOKUP($B88,[1]июль!$B:$F,4, ),0)</f>
        <v>0</v>
      </c>
      <c r="R88" s="11">
        <f>IFERROR(VLOOKUP($B88,[1]июль!$B:$F,5, ),0)</f>
        <v>0</v>
      </c>
      <c r="S88" s="11">
        <f>IFERROR(VLOOKUP($B88,[1]август!$B:$F,4, ),0)</f>
        <v>0</v>
      </c>
      <c r="T88" s="11">
        <f>IFERROR(VLOOKUP($B88,[1]август!$B:$F,5, ),0)</f>
        <v>0</v>
      </c>
      <c r="U88" s="11">
        <f>IFERROR(VLOOKUP($B88,[1]сентябрь!$B:$F,4, ),0)</f>
        <v>0</v>
      </c>
      <c r="V88" s="11">
        <f>IFERROR(VLOOKUP($B88,[1]сентябрь!$B:$F,5, ),0)</f>
        <v>0</v>
      </c>
      <c r="W88" s="11">
        <f>IFERROR(VLOOKUP($B88,[1]октябрь!$B:$F,4, ),0)</f>
        <v>0</v>
      </c>
      <c r="X88" s="11">
        <f>IFERROR(VLOOKUP($B88,[1]октябрь!$B:$F,5, ),0)</f>
        <v>0</v>
      </c>
      <c r="Y88" s="11">
        <f>IFERROR(VLOOKUP($B88,[1]ноябрь!$B:$F,4, ),0)</f>
        <v>0</v>
      </c>
      <c r="Z88" s="11">
        <f>IFERROR(VLOOKUP($B88,[1]ноябрь!$B:$F,5, ),0)</f>
        <v>0</v>
      </c>
      <c r="AA88" s="11">
        <f>IFERROR(VLOOKUP($B88,[1]декабрь!$B:$F,4, ),0)</f>
        <v>0</v>
      </c>
      <c r="AB88" s="11">
        <f>IFERROR(VLOOKUP($B88,[1]декабрь!$B:$F,5, ),0)</f>
        <v>0</v>
      </c>
      <c r="AC88" s="12">
        <f t="shared" si="1"/>
        <v>0</v>
      </c>
    </row>
    <row r="89" spans="1:29" x14ac:dyDescent="0.25">
      <c r="A89" s="9" t="s">
        <v>107</v>
      </c>
      <c r="B89" s="10" t="s">
        <v>107</v>
      </c>
      <c r="C89" s="11">
        <f>IFERROR(VLOOKUP($B89,[1]январь!$B:$F,2, ),0)</f>
        <v>0</v>
      </c>
      <c r="D89" s="11">
        <f>IFERROR(VLOOKUP($B89,[1]январь!$B:$F,3, ),0)</f>
        <v>702.79</v>
      </c>
      <c r="E89" s="11">
        <f>IFERROR(VLOOKUP($B89,[1]январь!$B:$F,4, ),0)</f>
        <v>0</v>
      </c>
      <c r="F89" s="11">
        <f>IFERROR(VLOOKUP($B89,[1]январь!$B:$F,5, ),0)</f>
        <v>0</v>
      </c>
      <c r="G89" s="11">
        <f>IFERROR(VLOOKUP($B89,[1]февраль!$B:$F,4, ),0)</f>
        <v>0</v>
      </c>
      <c r="H89" s="11">
        <f>IFERROR(VLOOKUP($B89,[1]февраль!$B:$F,5, ),0)</f>
        <v>0</v>
      </c>
      <c r="I89" s="11">
        <f>IFERROR(VLOOKUP($B89,[1]март!$B:$F,4, ),0)</f>
        <v>0</v>
      </c>
      <c r="J89" s="11">
        <f>IFERROR(VLOOKUP($B89,[1]март!$B:$F,5, ),0)</f>
        <v>0</v>
      </c>
      <c r="K89" s="11">
        <f>IFERROR(VLOOKUP($B89,[1]апрель!$B:$F,4, ),0)</f>
        <v>0</v>
      </c>
      <c r="L89" s="11">
        <f>IFERROR(VLOOKUP($B89,[1]апрель!$B:$F,5, ),0)</f>
        <v>0</v>
      </c>
      <c r="M89" s="11">
        <f>IFERROR(VLOOKUP($B89,[1]май!$B:$F,4, ),0)</f>
        <v>0</v>
      </c>
      <c r="N89" s="11">
        <f>IFERROR(VLOOKUP($B89,[1]май!$B:$F,5, ),0)</f>
        <v>0</v>
      </c>
      <c r="O89" s="11">
        <f>IFERROR(VLOOKUP($B89,[1]июнь!$B:$F,4, ),0)</f>
        <v>136.26</v>
      </c>
      <c r="P89" s="11">
        <f>IFERROR(VLOOKUP($B89,[1]июнь!$B:$F,5, ),0)</f>
        <v>0</v>
      </c>
      <c r="Q89" s="11">
        <f>IFERROR(VLOOKUP($B89,[1]июль!$B:$F,4, ),0)</f>
        <v>111.93</v>
      </c>
      <c r="R89" s="11">
        <f>IFERROR(VLOOKUP($B89,[1]июль!$B:$F,5, ),0)</f>
        <v>500</v>
      </c>
      <c r="S89" s="11">
        <f>IFERROR(VLOOKUP($B89,[1]август!$B:$F,4, ),0)</f>
        <v>54.95</v>
      </c>
      <c r="T89" s="11">
        <f>IFERROR(VLOOKUP($B89,[1]август!$B:$F,5, ),0)</f>
        <v>0</v>
      </c>
      <c r="U89" s="11">
        <f>IFERROR(VLOOKUP($B89,[1]сентябрь!$B:$F,4, ),0)</f>
        <v>82.05</v>
      </c>
      <c r="V89" s="11">
        <f>IFERROR(VLOOKUP($B89,[1]сентябрь!$B:$F,5, ),0)</f>
        <v>0</v>
      </c>
      <c r="W89" s="11">
        <f>IFERROR(VLOOKUP($B89,[1]октябрь!$B:$F,4, ),0)</f>
        <v>161.46</v>
      </c>
      <c r="X89" s="11">
        <f>IFERROR(VLOOKUP($B89,[1]октябрь!$B:$F,5, ),0)</f>
        <v>1000</v>
      </c>
      <c r="Y89" s="11">
        <f>IFERROR(VLOOKUP($B89,[1]ноябрь!$B:$F,4, ),0)</f>
        <v>139.38</v>
      </c>
      <c r="Z89" s="11">
        <f>IFERROR(VLOOKUP($B89,[1]ноябрь!$B:$F,5, ),0)</f>
        <v>0</v>
      </c>
      <c r="AA89" s="11">
        <f>IFERROR(VLOOKUP($B89,[1]декабрь!$B:$F,4, ),0)</f>
        <v>55.34</v>
      </c>
      <c r="AB89" s="11">
        <f>IFERROR(VLOOKUP($B89,[1]декабрь!$B:$F,5, ),0)</f>
        <v>0</v>
      </c>
      <c r="AC89" s="12">
        <f t="shared" si="1"/>
        <v>1461.4199999999996</v>
      </c>
    </row>
    <row r="90" spans="1:29" x14ac:dyDescent="0.25">
      <c r="A90" s="13" t="s">
        <v>108</v>
      </c>
      <c r="B90" s="10" t="s">
        <v>108</v>
      </c>
      <c r="C90" s="11">
        <f>IFERROR(VLOOKUP($B90,[1]январь!$B:$F,2, ),0)</f>
        <v>948.7</v>
      </c>
      <c r="D90" s="11">
        <f>IFERROR(VLOOKUP($B90,[1]январь!$B:$F,3, ),0)</f>
        <v>0</v>
      </c>
      <c r="E90" s="11">
        <f>IFERROR(VLOOKUP($B90,[1]январь!$B:$F,4, ),0)</f>
        <v>0</v>
      </c>
      <c r="F90" s="11">
        <f>IFERROR(VLOOKUP($B90,[1]январь!$B:$F,5, ),0)</f>
        <v>0</v>
      </c>
      <c r="G90" s="11">
        <f>IFERROR(VLOOKUP($B90,[1]февраль!$B:$F,4, ),0)</f>
        <v>0</v>
      </c>
      <c r="H90" s="11">
        <f>IFERROR(VLOOKUP($B90,[1]февраль!$B:$F,5, ),0)</f>
        <v>0</v>
      </c>
      <c r="I90" s="11">
        <f>IFERROR(VLOOKUP($B90,[1]март!$B:$F,4, ),0)</f>
        <v>0</v>
      </c>
      <c r="J90" s="11">
        <f>IFERROR(VLOOKUP($B90,[1]март!$B:$F,5, ),0)</f>
        <v>948.7</v>
      </c>
      <c r="K90" s="11">
        <f>IFERROR(VLOOKUP($B90,[1]апрель!$B:$F,4, ),0)</f>
        <v>0</v>
      </c>
      <c r="L90" s="11">
        <f>IFERROR(VLOOKUP($B90,[1]апрель!$B:$F,5, ),0)</f>
        <v>0</v>
      </c>
      <c r="M90" s="11">
        <f>IFERROR(VLOOKUP($B90,[1]май!$B:$F,4, ),0)</f>
        <v>91.05</v>
      </c>
      <c r="N90" s="11">
        <f>IFERROR(VLOOKUP($B90,[1]май!$B:$F,5, ),0)</f>
        <v>0</v>
      </c>
      <c r="O90" s="11">
        <f>IFERROR(VLOOKUP($B90,[1]июнь!$B:$F,4, ),0)</f>
        <v>449.54</v>
      </c>
      <c r="P90" s="11">
        <f>IFERROR(VLOOKUP($B90,[1]июнь!$B:$F,5, ),0)</f>
        <v>0</v>
      </c>
      <c r="Q90" s="11">
        <f>IFERROR(VLOOKUP($B90,[1]июль!$B:$F,4, ),0)</f>
        <v>76.94</v>
      </c>
      <c r="R90" s="11">
        <f>IFERROR(VLOOKUP($B90,[1]июль!$B:$F,5, ),0)</f>
        <v>617.53</v>
      </c>
      <c r="S90" s="11">
        <f>IFERROR(VLOOKUP($B90,[1]август!$B:$F,4, ),0)</f>
        <v>121.12</v>
      </c>
      <c r="T90" s="11">
        <f>IFERROR(VLOOKUP($B90,[1]август!$B:$F,5, ),0)</f>
        <v>0</v>
      </c>
      <c r="U90" s="11">
        <f>IFERROR(VLOOKUP($B90,[1]сентябрь!$B:$F,4, ),0)</f>
        <v>105.09</v>
      </c>
      <c r="V90" s="11">
        <f>IFERROR(VLOOKUP($B90,[1]сентябрь!$B:$F,5, ),0)</f>
        <v>0</v>
      </c>
      <c r="W90" s="11">
        <f>IFERROR(VLOOKUP($B90,[1]октябрь!$B:$F,4, ),0)</f>
        <v>101.03</v>
      </c>
      <c r="X90" s="11">
        <f>IFERROR(VLOOKUP($B90,[1]октябрь!$B:$F,5, ),0)</f>
        <v>0</v>
      </c>
      <c r="Y90" s="11">
        <f>IFERROR(VLOOKUP($B90,[1]ноябрь!$B:$F,4, ),0)</f>
        <v>0</v>
      </c>
      <c r="Z90" s="11">
        <f>IFERROR(VLOOKUP($B90,[1]ноябрь!$B:$F,5, ),0)</f>
        <v>0</v>
      </c>
      <c r="AA90" s="11">
        <f>IFERROR(VLOOKUP($B90,[1]декабрь!$B:$F,4, ),0)</f>
        <v>0</v>
      </c>
      <c r="AB90" s="11">
        <f>IFERROR(VLOOKUP($B90,[1]декабрь!$B:$F,5, ),0)</f>
        <v>0</v>
      </c>
      <c r="AC90" s="12">
        <f t="shared" si="1"/>
        <v>-327.24000000000007</v>
      </c>
    </row>
    <row r="91" spans="1:29" x14ac:dyDescent="0.25">
      <c r="A91" s="9" t="s">
        <v>109</v>
      </c>
      <c r="B91" s="10" t="s">
        <v>109</v>
      </c>
      <c r="C91" s="11">
        <f>IFERROR(VLOOKUP($B91,[1]январь!$B:$F,2, ),0)</f>
        <v>0</v>
      </c>
      <c r="D91" s="11">
        <f>IFERROR(VLOOKUP($B91,[1]январь!$B:$F,3, ),0)</f>
        <v>102.13</v>
      </c>
      <c r="E91" s="11">
        <f>IFERROR(VLOOKUP($B91,[1]январь!$B:$F,4, ),0)</f>
        <v>5496.32</v>
      </c>
      <c r="F91" s="11">
        <f>IFERROR(VLOOKUP($B91,[1]январь!$B:$F,5, ),0)</f>
        <v>5376</v>
      </c>
      <c r="G91" s="11">
        <f>IFERROR(VLOOKUP($B91,[1]февраль!$B:$F,4, ),0)</f>
        <v>6967.57</v>
      </c>
      <c r="H91" s="11">
        <f>IFERROR(VLOOKUP($B91,[1]февраль!$B:$F,5, ),0)</f>
        <v>6940</v>
      </c>
      <c r="I91" s="11">
        <f>IFERROR(VLOOKUP($B91,[1]март!$B:$F,4, ),0)</f>
        <v>8146.24</v>
      </c>
      <c r="J91" s="11">
        <f>IFERROR(VLOOKUP($B91,[1]март!$B:$F,5, ),0)</f>
        <v>8145</v>
      </c>
      <c r="K91" s="11">
        <f>IFERROR(VLOOKUP($B91,[1]апрель!$B:$F,4, ),0)</f>
        <v>8857.43</v>
      </c>
      <c r="L91" s="11">
        <f>IFERROR(VLOOKUP($B91,[1]апрель!$B:$F,5, ),0)</f>
        <v>8862</v>
      </c>
      <c r="M91" s="11">
        <f>IFERROR(VLOOKUP($B91,[1]май!$B:$F,4, ),0)</f>
        <v>8299.5</v>
      </c>
      <c r="N91" s="11">
        <f>IFERROR(VLOOKUP($B91,[1]май!$B:$F,5, ),0)</f>
        <v>8150</v>
      </c>
      <c r="O91" s="11">
        <f>IFERROR(VLOOKUP($B91,[1]июнь!$B:$F,4, ),0)</f>
        <v>4552.79</v>
      </c>
      <c r="P91" s="11">
        <f>IFERROR(VLOOKUP($B91,[1]июнь!$B:$F,5, ),0)</f>
        <v>4670</v>
      </c>
      <c r="Q91" s="11">
        <f>IFERROR(VLOOKUP($B91,[1]июль!$B:$F,4, ),0)</f>
        <v>2642.93</v>
      </c>
      <c r="R91" s="11">
        <f>IFERROR(VLOOKUP($B91,[1]июль!$B:$F,5, ),0)</f>
        <v>2566</v>
      </c>
      <c r="S91" s="11">
        <f>IFERROR(VLOOKUP($B91,[1]август!$B:$F,4, ),0)</f>
        <v>2120.2399999999998</v>
      </c>
      <c r="T91" s="11">
        <f>IFERROR(VLOOKUP($B91,[1]август!$B:$F,5, ),0)</f>
        <v>2012</v>
      </c>
      <c r="U91" s="11">
        <f>IFERROR(VLOOKUP($B91,[1]сентябрь!$B:$F,4, ),0)</f>
        <v>1752.85</v>
      </c>
      <c r="V91" s="11">
        <f>IFERROR(VLOOKUP($B91,[1]сентябрь!$B:$F,5, ),0)</f>
        <v>1731</v>
      </c>
      <c r="W91" s="11">
        <f>IFERROR(VLOOKUP($B91,[1]октябрь!$B:$F,4, ),0)</f>
        <v>2966.27</v>
      </c>
      <c r="X91" s="11">
        <f>IFERROR(VLOOKUP($B91,[1]октябрь!$B:$F,5, ),0)</f>
        <v>2833</v>
      </c>
      <c r="Y91" s="11">
        <f>IFERROR(VLOOKUP($B91,[1]ноябрь!$B:$F,4, ),0)</f>
        <v>4052.78</v>
      </c>
      <c r="Z91" s="11">
        <f>IFERROR(VLOOKUP($B91,[1]ноябрь!$B:$F,5, ),0)</f>
        <v>4196</v>
      </c>
      <c r="AA91" s="11">
        <f>IFERROR(VLOOKUP($B91,[1]декабрь!$B:$F,4, ),0)</f>
        <v>7332</v>
      </c>
      <c r="AB91" s="11">
        <f>IFERROR(VLOOKUP($B91,[1]декабрь!$B:$F,5, ),0)</f>
        <v>4088</v>
      </c>
      <c r="AC91" s="12">
        <f t="shared" si="1"/>
        <v>-3515.7899999999881</v>
      </c>
    </row>
    <row r="92" spans="1:29" x14ac:dyDescent="0.25">
      <c r="A92" s="13" t="s">
        <v>110</v>
      </c>
      <c r="B92" s="10" t="s">
        <v>110</v>
      </c>
      <c r="C92" s="11">
        <f>IFERROR(VLOOKUP($B92,[1]январь!$B:$F,2, ),0)</f>
        <v>0</v>
      </c>
      <c r="D92" s="11">
        <f>IFERROR(VLOOKUP($B92,[1]январь!$B:$F,3, ),0)</f>
        <v>0</v>
      </c>
      <c r="E92" s="11">
        <f>IFERROR(VLOOKUP($B92,[1]январь!$B:$F,4, ),0)</f>
        <v>0</v>
      </c>
      <c r="F92" s="11">
        <f>IFERROR(VLOOKUP($B92,[1]январь!$B:$F,5, ),0)</f>
        <v>0</v>
      </c>
      <c r="G92" s="11">
        <f>IFERROR(VLOOKUP($B92,[1]февраль!$B:$F,4, ),0)</f>
        <v>0</v>
      </c>
      <c r="H92" s="11">
        <f>IFERROR(VLOOKUP($B92,[1]февраль!$B:$F,5, ),0)</f>
        <v>0</v>
      </c>
      <c r="I92" s="11">
        <f>IFERROR(VLOOKUP($B92,[1]март!$B:$F,4, ),0)</f>
        <v>0</v>
      </c>
      <c r="J92" s="11">
        <f>IFERROR(VLOOKUP($B92,[1]март!$B:$F,5, ),0)</f>
        <v>0</v>
      </c>
      <c r="K92" s="11">
        <f>IFERROR(VLOOKUP($B92,[1]апрель!$B:$F,4, ),0)</f>
        <v>0</v>
      </c>
      <c r="L92" s="11">
        <f>IFERROR(VLOOKUP($B92,[1]апрель!$B:$F,5, ),0)</f>
        <v>0</v>
      </c>
      <c r="M92" s="11">
        <f>IFERROR(VLOOKUP($B92,[1]май!$B:$F,4, ),0)</f>
        <v>0</v>
      </c>
      <c r="N92" s="11">
        <f>IFERROR(VLOOKUP($B92,[1]май!$B:$F,5, ),0)</f>
        <v>0</v>
      </c>
      <c r="O92" s="11">
        <f>IFERROR(VLOOKUP($B92,[1]июнь!$B:$F,4, ),0)</f>
        <v>0</v>
      </c>
      <c r="P92" s="11">
        <f>IFERROR(VLOOKUP($B92,[1]июнь!$B:$F,5, ),0)</f>
        <v>0</v>
      </c>
      <c r="Q92" s="11">
        <f>IFERROR(VLOOKUP($B92,[1]июль!$B:$F,4, ),0)</f>
        <v>0</v>
      </c>
      <c r="R92" s="11">
        <f>IFERROR(VLOOKUP($B92,[1]июль!$B:$F,5, ),0)</f>
        <v>0</v>
      </c>
      <c r="S92" s="11">
        <f>IFERROR(VLOOKUP($B92,[1]август!$B:$F,4, ),0)</f>
        <v>0</v>
      </c>
      <c r="T92" s="11">
        <f>IFERROR(VLOOKUP($B92,[1]август!$B:$F,5, ),0)</f>
        <v>0</v>
      </c>
      <c r="U92" s="11">
        <f>IFERROR(VLOOKUP($B92,[1]сентябрь!$B:$F,4, ),0)</f>
        <v>0</v>
      </c>
      <c r="V92" s="11">
        <f>IFERROR(VLOOKUP($B92,[1]сентябрь!$B:$F,5, ),0)</f>
        <v>0</v>
      </c>
      <c r="W92" s="11">
        <f>IFERROR(VLOOKUP($B92,[1]октябрь!$B:$F,4, ),0)</f>
        <v>0</v>
      </c>
      <c r="X92" s="11">
        <f>IFERROR(VLOOKUP($B92,[1]октябрь!$B:$F,5, ),0)</f>
        <v>0</v>
      </c>
      <c r="Y92" s="11">
        <f>IFERROR(VLOOKUP($B92,[1]ноябрь!$B:$F,4, ),0)</f>
        <v>0</v>
      </c>
      <c r="Z92" s="11">
        <f>IFERROR(VLOOKUP($B92,[1]ноябрь!$B:$F,5, ),0)</f>
        <v>0</v>
      </c>
      <c r="AA92" s="11">
        <f>IFERROR(VLOOKUP($B92,[1]декабрь!$B:$F,4, ),0)</f>
        <v>0</v>
      </c>
      <c r="AB92" s="11">
        <f>IFERROR(VLOOKUP($B92,[1]декабрь!$B:$F,5, ),0)</f>
        <v>0</v>
      </c>
      <c r="AC92" s="12">
        <f t="shared" si="1"/>
        <v>0</v>
      </c>
    </row>
    <row r="93" spans="1:29" x14ac:dyDescent="0.25">
      <c r="A93" s="9" t="s">
        <v>111</v>
      </c>
      <c r="B93" s="10" t="s">
        <v>111</v>
      </c>
      <c r="C93" s="11">
        <f>IFERROR(VLOOKUP($B93,[1]январь!$B:$F,2, ),0)</f>
        <v>0</v>
      </c>
      <c r="D93" s="11">
        <f>IFERROR(VLOOKUP($B93,[1]январь!$B:$F,3, ),0)</f>
        <v>0</v>
      </c>
      <c r="E93" s="11">
        <f>IFERROR(VLOOKUP($B93,[1]январь!$B:$F,4, ),0)</f>
        <v>0</v>
      </c>
      <c r="F93" s="11">
        <f>IFERROR(VLOOKUP($B93,[1]январь!$B:$F,5, ),0)</f>
        <v>0</v>
      </c>
      <c r="G93" s="11">
        <f>IFERROR(VLOOKUP($B93,[1]февраль!$B:$F,4, ),0)</f>
        <v>0</v>
      </c>
      <c r="H93" s="11">
        <f>IFERROR(VLOOKUP($B93,[1]февраль!$B:$F,5, ),0)</f>
        <v>0</v>
      </c>
      <c r="I93" s="11">
        <f>IFERROR(VLOOKUP($B93,[1]март!$B:$F,4, ),0)</f>
        <v>0</v>
      </c>
      <c r="J93" s="11">
        <f>IFERROR(VLOOKUP($B93,[1]март!$B:$F,5, ),0)</f>
        <v>0</v>
      </c>
      <c r="K93" s="11">
        <f>IFERROR(VLOOKUP($B93,[1]апрель!$B:$F,4, ),0)</f>
        <v>0</v>
      </c>
      <c r="L93" s="11">
        <f>IFERROR(VLOOKUP($B93,[1]апрель!$B:$F,5, ),0)</f>
        <v>0</v>
      </c>
      <c r="M93" s="11">
        <f>IFERROR(VLOOKUP($B93,[1]май!$B:$F,4, ),0)</f>
        <v>0</v>
      </c>
      <c r="N93" s="11">
        <f>IFERROR(VLOOKUP($B93,[1]май!$B:$F,5, ),0)</f>
        <v>0</v>
      </c>
      <c r="O93" s="11">
        <f>IFERROR(VLOOKUP($B93,[1]июнь!$B:$F,4, ),0)</f>
        <v>0</v>
      </c>
      <c r="P93" s="11">
        <f>IFERROR(VLOOKUP($B93,[1]июнь!$B:$F,5, ),0)</f>
        <v>0</v>
      </c>
      <c r="Q93" s="11">
        <f>IFERROR(VLOOKUP($B93,[1]июль!$B:$F,4, ),0)</f>
        <v>0</v>
      </c>
      <c r="R93" s="11">
        <f>IFERROR(VLOOKUP($B93,[1]июль!$B:$F,5, ),0)</f>
        <v>0</v>
      </c>
      <c r="S93" s="11">
        <f>IFERROR(VLOOKUP($B93,[1]август!$B:$F,4, ),0)</f>
        <v>0</v>
      </c>
      <c r="T93" s="11">
        <f>IFERROR(VLOOKUP($B93,[1]август!$B:$F,5, ),0)</f>
        <v>0</v>
      </c>
      <c r="U93" s="11">
        <f>IFERROR(VLOOKUP($B93,[1]сентябрь!$B:$F,4, ),0)</f>
        <v>0</v>
      </c>
      <c r="V93" s="11">
        <f>IFERROR(VLOOKUP($B93,[1]сентябрь!$B:$F,5, ),0)</f>
        <v>0</v>
      </c>
      <c r="W93" s="11">
        <f>IFERROR(VLOOKUP($B93,[1]октябрь!$B:$F,4, ),0)</f>
        <v>0</v>
      </c>
      <c r="X93" s="11">
        <f>IFERROR(VLOOKUP($B93,[1]октябрь!$B:$F,5, ),0)</f>
        <v>0</v>
      </c>
      <c r="Y93" s="11">
        <f>IFERROR(VLOOKUP($B93,[1]ноябрь!$B:$F,4, ),0)</f>
        <v>0</v>
      </c>
      <c r="Z93" s="11">
        <f>IFERROR(VLOOKUP($B93,[1]ноябрь!$B:$F,5, ),0)</f>
        <v>0</v>
      </c>
      <c r="AA93" s="11">
        <f>IFERROR(VLOOKUP($B93,[1]декабрь!$B:$F,4, ),0)</f>
        <v>0</v>
      </c>
      <c r="AB93" s="11">
        <f>IFERROR(VLOOKUP($B93,[1]декабрь!$B:$F,5, ),0)</f>
        <v>0</v>
      </c>
      <c r="AC93" s="12">
        <f t="shared" si="1"/>
        <v>0</v>
      </c>
    </row>
    <row r="94" spans="1:29" x14ac:dyDescent="0.25">
      <c r="A94" s="13" t="s">
        <v>112</v>
      </c>
      <c r="B94" s="10" t="s">
        <v>112</v>
      </c>
      <c r="C94" s="11">
        <f>IFERROR(VLOOKUP($B94,[1]январь!$B:$F,2, ),0)</f>
        <v>631.29999999999995</v>
      </c>
      <c r="D94" s="11">
        <f>IFERROR(VLOOKUP($B94,[1]январь!$B:$F,3, ),0)</f>
        <v>0</v>
      </c>
      <c r="E94" s="11">
        <f>IFERROR(VLOOKUP($B94,[1]январь!$B:$F,4, ),0)</f>
        <v>0</v>
      </c>
      <c r="F94" s="11">
        <f>IFERROR(VLOOKUP($B94,[1]январь!$B:$F,5, ),0)</f>
        <v>0</v>
      </c>
      <c r="G94" s="11">
        <f>IFERROR(VLOOKUP($B94,[1]февраль!$B:$F,4, ),0)</f>
        <v>0</v>
      </c>
      <c r="H94" s="11">
        <f>IFERROR(VLOOKUP($B94,[1]февраль!$B:$F,5, ),0)</f>
        <v>0</v>
      </c>
      <c r="I94" s="11">
        <f>IFERROR(VLOOKUP($B94,[1]март!$B:$F,4, ),0)</f>
        <v>0</v>
      </c>
      <c r="J94" s="11">
        <f>IFERROR(VLOOKUP($B94,[1]март!$B:$F,5, ),0)</f>
        <v>0</v>
      </c>
      <c r="K94" s="11">
        <f>IFERROR(VLOOKUP($B94,[1]апрель!$B:$F,4, ),0)</f>
        <v>0</v>
      </c>
      <c r="L94" s="11">
        <f>IFERROR(VLOOKUP($B94,[1]апрель!$B:$F,5, ),0)</f>
        <v>0</v>
      </c>
      <c r="M94" s="11">
        <f>IFERROR(VLOOKUP($B94,[1]май!$B:$F,4, ),0)</f>
        <v>0</v>
      </c>
      <c r="N94" s="11">
        <f>IFERROR(VLOOKUP($B94,[1]май!$B:$F,5, ),0)</f>
        <v>0</v>
      </c>
      <c r="O94" s="11">
        <f>IFERROR(VLOOKUP($B94,[1]июнь!$B:$F,4, ),0)</f>
        <v>0</v>
      </c>
      <c r="P94" s="11">
        <f>IFERROR(VLOOKUP($B94,[1]июнь!$B:$F,5, ),0)</f>
        <v>0</v>
      </c>
      <c r="Q94" s="11">
        <f>IFERROR(VLOOKUP($B94,[1]июль!$B:$F,4, ),0)</f>
        <v>0</v>
      </c>
      <c r="R94" s="11">
        <f>IFERROR(VLOOKUP($B94,[1]июль!$B:$F,5, ),0)</f>
        <v>0</v>
      </c>
      <c r="S94" s="11">
        <f>IFERROR(VLOOKUP($B94,[1]август!$B:$F,4, ),0)</f>
        <v>0</v>
      </c>
      <c r="T94" s="11">
        <f>IFERROR(VLOOKUP($B94,[1]август!$B:$F,5, ),0)</f>
        <v>0</v>
      </c>
      <c r="U94" s="11">
        <f>IFERROR(VLOOKUP($B94,[1]сентябрь!$B:$F,4, ),0)</f>
        <v>0</v>
      </c>
      <c r="V94" s="11">
        <f>IFERROR(VLOOKUP($B94,[1]сентябрь!$B:$F,5, ),0)</f>
        <v>0</v>
      </c>
      <c r="W94" s="11">
        <f>IFERROR(VLOOKUP($B94,[1]октябрь!$B:$F,4, ),0)</f>
        <v>0</v>
      </c>
      <c r="X94" s="11">
        <f>IFERROR(VLOOKUP($B94,[1]октябрь!$B:$F,5, ),0)</f>
        <v>0</v>
      </c>
      <c r="Y94" s="11">
        <f>IFERROR(VLOOKUP($B94,[1]ноябрь!$B:$F,4, ),0)</f>
        <v>0</v>
      </c>
      <c r="Z94" s="11">
        <f>IFERROR(VLOOKUP($B94,[1]ноябрь!$B:$F,5, ),0)</f>
        <v>0</v>
      </c>
      <c r="AA94" s="11">
        <f>IFERROR(VLOOKUP($B94,[1]декабрь!$B:$F,4, ),0)</f>
        <v>0</v>
      </c>
      <c r="AB94" s="11">
        <f>IFERROR(VLOOKUP($B94,[1]декабрь!$B:$F,5, ),0)</f>
        <v>0</v>
      </c>
      <c r="AC94" s="12">
        <f t="shared" si="1"/>
        <v>-631.29999999999995</v>
      </c>
    </row>
    <row r="95" spans="1:29" x14ac:dyDescent="0.25">
      <c r="A95" s="9" t="s">
        <v>113</v>
      </c>
      <c r="B95" s="10" t="s">
        <v>113</v>
      </c>
      <c r="C95" s="11">
        <f>IFERROR(VLOOKUP($B95,[1]январь!$B:$F,2, ),0)</f>
        <v>0</v>
      </c>
      <c r="D95" s="11">
        <f>IFERROR(VLOOKUP($B95,[1]январь!$B:$F,3, ),0)</f>
        <v>15264.55</v>
      </c>
      <c r="E95" s="11">
        <f>IFERROR(VLOOKUP($B95,[1]январь!$B:$F,4, ),0)</f>
        <v>6596.26</v>
      </c>
      <c r="F95" s="11">
        <f>IFERROR(VLOOKUP($B95,[1]январь!$B:$F,5, ),0)</f>
        <v>0</v>
      </c>
      <c r="G95" s="11">
        <f>IFERROR(VLOOKUP($B95,[1]февраль!$B:$F,4, ),0)</f>
        <v>5904.13</v>
      </c>
      <c r="H95" s="11">
        <f>IFERROR(VLOOKUP($B95,[1]февраль!$B:$F,5, ),0)</f>
        <v>0</v>
      </c>
      <c r="I95" s="11">
        <f>IFERROR(VLOOKUP($B95,[1]март!$B:$F,4, ),0)</f>
        <v>5235.6899999999996</v>
      </c>
      <c r="J95" s="11">
        <f>IFERROR(VLOOKUP($B95,[1]март!$B:$F,5, ),0)</f>
        <v>0</v>
      </c>
      <c r="K95" s="11">
        <f>IFERROR(VLOOKUP($B95,[1]апрель!$B:$F,4, ),0)</f>
        <v>3171.74</v>
      </c>
      <c r="L95" s="11">
        <f>IFERROR(VLOOKUP($B95,[1]апрель!$B:$F,5, ),0)</f>
        <v>8000</v>
      </c>
      <c r="M95" s="11">
        <f>IFERROR(VLOOKUP($B95,[1]май!$B:$F,4, ),0)</f>
        <v>3923.13</v>
      </c>
      <c r="N95" s="11">
        <f>IFERROR(VLOOKUP($B95,[1]май!$B:$F,5, ),0)</f>
        <v>0</v>
      </c>
      <c r="O95" s="11">
        <f>IFERROR(VLOOKUP($B95,[1]июнь!$B:$F,4, ),0)</f>
        <v>1998.64</v>
      </c>
      <c r="P95" s="11">
        <f>IFERROR(VLOOKUP($B95,[1]июнь!$B:$F,5, ),0)</f>
        <v>0</v>
      </c>
      <c r="Q95" s="11">
        <f>IFERROR(VLOOKUP($B95,[1]июль!$B:$F,4, ),0)</f>
        <v>4329.01</v>
      </c>
      <c r="R95" s="11">
        <f>IFERROR(VLOOKUP($B95,[1]июль!$B:$F,5, ),0)</f>
        <v>8000</v>
      </c>
      <c r="S95" s="11">
        <f>IFERROR(VLOOKUP($B95,[1]август!$B:$F,4, ),0)</f>
        <v>4152.3100000000004</v>
      </c>
      <c r="T95" s="11">
        <f>IFERROR(VLOOKUP($B95,[1]август!$B:$F,5, ),0)</f>
        <v>0</v>
      </c>
      <c r="U95" s="11">
        <f>IFERROR(VLOOKUP($B95,[1]сентябрь!$B:$F,4, ),0)</f>
        <v>4842.9799999999996</v>
      </c>
      <c r="V95" s="11">
        <f>IFERROR(VLOOKUP($B95,[1]сентябрь!$B:$F,5, ),0)</f>
        <v>0</v>
      </c>
      <c r="W95" s="11">
        <f>IFERROR(VLOOKUP($B95,[1]октябрь!$B:$F,4, ),0)</f>
        <v>2402.04</v>
      </c>
      <c r="X95" s="11">
        <f>IFERROR(VLOOKUP($B95,[1]октябрь!$B:$F,5, ),0)</f>
        <v>15000</v>
      </c>
      <c r="Y95" s="11">
        <f>IFERROR(VLOOKUP($B95,[1]ноябрь!$B:$F,4, ),0)</f>
        <v>3432.33</v>
      </c>
      <c r="Z95" s="11">
        <f>IFERROR(VLOOKUP($B95,[1]ноябрь!$B:$F,5, ),0)</f>
        <v>0</v>
      </c>
      <c r="AA95" s="11">
        <f>IFERROR(VLOOKUP($B95,[1]декабрь!$B:$F,4, ),0)</f>
        <v>8528.94</v>
      </c>
      <c r="AB95" s="11">
        <f>IFERROR(VLOOKUP($B95,[1]декабрь!$B:$F,5, ),0)</f>
        <v>15000</v>
      </c>
      <c r="AC95" s="12">
        <f t="shared" si="1"/>
        <v>6747.3499999999931</v>
      </c>
    </row>
    <row r="96" spans="1:29" x14ac:dyDescent="0.25">
      <c r="A96" s="13" t="s">
        <v>114</v>
      </c>
      <c r="B96" s="10" t="s">
        <v>114</v>
      </c>
      <c r="C96" s="11">
        <f>IFERROR(VLOOKUP($B96,[1]январь!$B:$F,2, ),0)</f>
        <v>0</v>
      </c>
      <c r="D96" s="11">
        <f>IFERROR(VLOOKUP($B96,[1]январь!$B:$F,3, ),0)</f>
        <v>0</v>
      </c>
      <c r="E96" s="11">
        <f>IFERROR(VLOOKUP($B96,[1]январь!$B:$F,4, ),0)</f>
        <v>0</v>
      </c>
      <c r="F96" s="11">
        <f>IFERROR(VLOOKUP($B96,[1]январь!$B:$F,5, ),0)</f>
        <v>0</v>
      </c>
      <c r="G96" s="11">
        <f>IFERROR(VLOOKUP($B96,[1]февраль!$B:$F,4, ),0)</f>
        <v>0</v>
      </c>
      <c r="H96" s="11">
        <f>IFERROR(VLOOKUP($B96,[1]февраль!$B:$F,5, ),0)</f>
        <v>0</v>
      </c>
      <c r="I96" s="11">
        <f>IFERROR(VLOOKUP($B96,[1]март!$B:$F,4, ),0)</f>
        <v>0</v>
      </c>
      <c r="J96" s="11">
        <f>IFERROR(VLOOKUP($B96,[1]март!$B:$F,5, ),0)</f>
        <v>0</v>
      </c>
      <c r="K96" s="11">
        <f>IFERROR(VLOOKUP($B96,[1]апрель!$B:$F,4, ),0)</f>
        <v>0</v>
      </c>
      <c r="L96" s="11">
        <f>IFERROR(VLOOKUP($B96,[1]апрель!$B:$F,5, ),0)</f>
        <v>0</v>
      </c>
      <c r="M96" s="11">
        <f>IFERROR(VLOOKUP($B96,[1]май!$B:$F,4, ),0)</f>
        <v>0</v>
      </c>
      <c r="N96" s="11">
        <f>IFERROR(VLOOKUP($B96,[1]май!$B:$F,5, ),0)</f>
        <v>0</v>
      </c>
      <c r="O96" s="11">
        <f>IFERROR(VLOOKUP($B96,[1]июнь!$B:$F,4, ),0)</f>
        <v>0</v>
      </c>
      <c r="P96" s="11">
        <f>IFERROR(VLOOKUP($B96,[1]июнь!$B:$F,5, ),0)</f>
        <v>0</v>
      </c>
      <c r="Q96" s="11">
        <f>IFERROR(VLOOKUP($B96,[1]июль!$B:$F,4, ),0)</f>
        <v>0</v>
      </c>
      <c r="R96" s="11">
        <f>IFERROR(VLOOKUP($B96,[1]июль!$B:$F,5, ),0)</f>
        <v>0</v>
      </c>
      <c r="S96" s="11">
        <f>IFERROR(VLOOKUP($B96,[1]август!$B:$F,4, ),0)</f>
        <v>0</v>
      </c>
      <c r="T96" s="11">
        <f>IFERROR(VLOOKUP($B96,[1]август!$B:$F,5, ),0)</f>
        <v>0</v>
      </c>
      <c r="U96" s="11">
        <f>IFERROR(VLOOKUP($B96,[1]сентябрь!$B:$F,4, ),0)</f>
        <v>0</v>
      </c>
      <c r="V96" s="11">
        <f>IFERROR(VLOOKUP($B96,[1]сентябрь!$B:$F,5, ),0)</f>
        <v>0</v>
      </c>
      <c r="W96" s="11">
        <f>IFERROR(VLOOKUP($B96,[1]октябрь!$B:$F,4, ),0)</f>
        <v>0</v>
      </c>
      <c r="X96" s="11">
        <f>IFERROR(VLOOKUP($B96,[1]октябрь!$B:$F,5, ),0)</f>
        <v>0</v>
      </c>
      <c r="Y96" s="11">
        <f>IFERROR(VLOOKUP($B96,[1]ноябрь!$B:$F,4, ),0)</f>
        <v>0</v>
      </c>
      <c r="Z96" s="11">
        <f>IFERROR(VLOOKUP($B96,[1]ноябрь!$B:$F,5, ),0)</f>
        <v>0</v>
      </c>
      <c r="AA96" s="11">
        <f>IFERROR(VLOOKUP($B96,[1]декабрь!$B:$F,4, ),0)</f>
        <v>0</v>
      </c>
      <c r="AB96" s="11">
        <f>IFERROR(VLOOKUP($B96,[1]декабрь!$B:$F,5, ),0)</f>
        <v>0</v>
      </c>
      <c r="AC96" s="12">
        <f t="shared" si="1"/>
        <v>0</v>
      </c>
    </row>
    <row r="97" spans="1:29" x14ac:dyDescent="0.25">
      <c r="A97" s="9" t="s">
        <v>115</v>
      </c>
      <c r="B97" s="10" t="s">
        <v>115</v>
      </c>
      <c r="C97" s="11">
        <f>IFERROR(VLOOKUP($B97,[1]январь!$B:$F,2, ),0)</f>
        <v>800.75</v>
      </c>
      <c r="D97" s="11">
        <f>IFERROR(VLOOKUP($B97,[1]январь!$B:$F,3, ),0)</f>
        <v>0</v>
      </c>
      <c r="E97" s="11">
        <f>IFERROR(VLOOKUP($B97,[1]январь!$B:$F,4, ),0)</f>
        <v>1523.17</v>
      </c>
      <c r="F97" s="11">
        <f>IFERROR(VLOOKUP($B97,[1]январь!$B:$F,5, ),0)</f>
        <v>0</v>
      </c>
      <c r="G97" s="11">
        <f>IFERROR(VLOOKUP($B97,[1]февраль!$B:$F,4, ),0)</f>
        <v>1785.32</v>
      </c>
      <c r="H97" s="11">
        <f>IFERROR(VLOOKUP($B97,[1]февраль!$B:$F,5, ),0)</f>
        <v>0</v>
      </c>
      <c r="I97" s="11">
        <f>IFERROR(VLOOKUP($B97,[1]март!$B:$F,4, ),0)</f>
        <v>1405.97</v>
      </c>
      <c r="J97" s="11">
        <f>IFERROR(VLOOKUP($B97,[1]март!$B:$F,5, ),0)</f>
        <v>0</v>
      </c>
      <c r="K97" s="11">
        <f>IFERROR(VLOOKUP($B97,[1]апрель!$B:$F,4, ),0)</f>
        <v>560.78</v>
      </c>
      <c r="L97" s="11">
        <f>IFERROR(VLOOKUP($B97,[1]апрель!$B:$F,5, ),0)</f>
        <v>6300</v>
      </c>
      <c r="M97" s="11">
        <f>IFERROR(VLOOKUP($B97,[1]май!$B:$F,4, ),0)</f>
        <v>429.16</v>
      </c>
      <c r="N97" s="11">
        <f>IFERROR(VLOOKUP($B97,[1]май!$B:$F,5, ),0)</f>
        <v>0</v>
      </c>
      <c r="O97" s="11">
        <f>IFERROR(VLOOKUP($B97,[1]июнь!$B:$F,4, ),0)</f>
        <v>730.59</v>
      </c>
      <c r="P97" s="11">
        <f>IFERROR(VLOOKUP($B97,[1]июнь!$B:$F,5, ),0)</f>
        <v>0</v>
      </c>
      <c r="Q97" s="11">
        <f>IFERROR(VLOOKUP($B97,[1]июль!$B:$F,4, ),0)</f>
        <v>409.32</v>
      </c>
      <c r="R97" s="11">
        <f>IFERROR(VLOOKUP($B97,[1]июль!$B:$F,5, ),0)</f>
        <v>0</v>
      </c>
      <c r="S97" s="11">
        <f>IFERROR(VLOOKUP($B97,[1]август!$B:$F,4, ),0)</f>
        <v>433.16</v>
      </c>
      <c r="T97" s="11">
        <f>IFERROR(VLOOKUP($B97,[1]август!$B:$F,5, ),0)</f>
        <v>2000</v>
      </c>
      <c r="U97" s="11">
        <f>IFERROR(VLOOKUP($B97,[1]сентябрь!$B:$F,4, ),0)</f>
        <v>577.24</v>
      </c>
      <c r="V97" s="11">
        <f>IFERROR(VLOOKUP($B97,[1]сентябрь!$B:$F,5, ),0)</f>
        <v>0</v>
      </c>
      <c r="W97" s="11">
        <f>IFERROR(VLOOKUP($B97,[1]октябрь!$B:$F,4, ),0)</f>
        <v>472.92</v>
      </c>
      <c r="X97" s="11">
        <f>IFERROR(VLOOKUP($B97,[1]октябрь!$B:$F,5, ),0)</f>
        <v>0</v>
      </c>
      <c r="Y97" s="11">
        <f>IFERROR(VLOOKUP($B97,[1]ноябрь!$B:$F,4, ),0)</f>
        <v>293.7</v>
      </c>
      <c r="Z97" s="11">
        <f>IFERROR(VLOOKUP($B97,[1]ноябрь!$B:$F,5, ),0)</f>
        <v>0</v>
      </c>
      <c r="AA97" s="11">
        <f>IFERROR(VLOOKUP($B97,[1]декабрь!$B:$F,4, ),0)</f>
        <v>1352.59</v>
      </c>
      <c r="AB97" s="11">
        <f>IFERROR(VLOOKUP($B97,[1]декабрь!$B:$F,5, ),0)</f>
        <v>0</v>
      </c>
      <c r="AC97" s="12">
        <f t="shared" si="1"/>
        <v>-2474.67</v>
      </c>
    </row>
    <row r="98" spans="1:29" x14ac:dyDescent="0.25">
      <c r="A98" s="13" t="s">
        <v>116</v>
      </c>
      <c r="B98" s="10" t="s">
        <v>116</v>
      </c>
      <c r="C98" s="11">
        <f>IFERROR(VLOOKUP($B98,[1]январь!$B:$F,2, ),0)</f>
        <v>813.2</v>
      </c>
      <c r="D98" s="11">
        <f>IFERROR(VLOOKUP($B98,[1]январь!$B:$F,3, ),0)</f>
        <v>0</v>
      </c>
      <c r="E98" s="11">
        <f>IFERROR(VLOOKUP($B98,[1]январь!$B:$F,4, ),0)</f>
        <v>3778.36</v>
      </c>
      <c r="F98" s="11">
        <f>IFERROR(VLOOKUP($B98,[1]январь!$B:$F,5, ),0)</f>
        <v>6000</v>
      </c>
      <c r="G98" s="11">
        <f>IFERROR(VLOOKUP($B98,[1]февраль!$B:$F,4, ),0)</f>
        <v>4008.86</v>
      </c>
      <c r="H98" s="11">
        <f>IFERROR(VLOOKUP($B98,[1]февраль!$B:$F,5, ),0)</f>
        <v>7000</v>
      </c>
      <c r="I98" s="11">
        <f>IFERROR(VLOOKUP($B98,[1]март!$B:$F,4, ),0)</f>
        <v>2894.08</v>
      </c>
      <c r="J98" s="11">
        <f>IFERROR(VLOOKUP($B98,[1]март!$B:$F,5, ),0)</f>
        <v>0</v>
      </c>
      <c r="K98" s="11">
        <f>IFERROR(VLOOKUP($B98,[1]апрель!$B:$F,4, ),0)</f>
        <v>2318.85</v>
      </c>
      <c r="L98" s="11">
        <f>IFERROR(VLOOKUP($B98,[1]апрель!$B:$F,5, ),0)</f>
        <v>0</v>
      </c>
      <c r="M98" s="11">
        <f>IFERROR(VLOOKUP($B98,[1]май!$B:$F,4, ),0)</f>
        <v>2178</v>
      </c>
      <c r="N98" s="11">
        <f>IFERROR(VLOOKUP($B98,[1]май!$B:$F,5, ),0)</f>
        <v>6000</v>
      </c>
      <c r="O98" s="11">
        <f>IFERROR(VLOOKUP($B98,[1]июнь!$B:$F,4, ),0)</f>
        <v>2088.9699999999998</v>
      </c>
      <c r="P98" s="11">
        <f>IFERROR(VLOOKUP($B98,[1]июнь!$B:$F,5, ),0)</f>
        <v>0</v>
      </c>
      <c r="Q98" s="11">
        <f>IFERROR(VLOOKUP($B98,[1]июль!$B:$F,4, ),0)</f>
        <v>1232.56</v>
      </c>
      <c r="R98" s="11">
        <f>IFERROR(VLOOKUP($B98,[1]июль!$B:$F,5, ),0)</f>
        <v>0</v>
      </c>
      <c r="S98" s="11">
        <f>IFERROR(VLOOKUP($B98,[1]август!$B:$F,4, ),0)</f>
        <v>2486.4</v>
      </c>
      <c r="T98" s="11">
        <f>IFERROR(VLOOKUP($B98,[1]август!$B:$F,5, ),0)</f>
        <v>5000</v>
      </c>
      <c r="U98" s="11">
        <f>IFERROR(VLOOKUP($B98,[1]сентябрь!$B:$F,4, ),0)</f>
        <v>1554.45</v>
      </c>
      <c r="V98" s="11">
        <f>IFERROR(VLOOKUP($B98,[1]сентябрь!$B:$F,5, ),0)</f>
        <v>0</v>
      </c>
      <c r="W98" s="11">
        <f>IFERROR(VLOOKUP($B98,[1]октябрь!$B:$F,4, ),0)</f>
        <v>2151.9699999999998</v>
      </c>
      <c r="X98" s="11">
        <f>IFERROR(VLOOKUP($B98,[1]октябрь!$B:$F,5, ),0)</f>
        <v>5000</v>
      </c>
      <c r="Y98" s="11">
        <f>IFERROR(VLOOKUP($B98,[1]ноябрь!$B:$F,4, ),0)</f>
        <v>2581.7600000000002</v>
      </c>
      <c r="Z98" s="11">
        <f>IFERROR(VLOOKUP($B98,[1]ноябрь!$B:$F,5, ),0)</f>
        <v>0</v>
      </c>
      <c r="AA98" s="11">
        <f>IFERROR(VLOOKUP($B98,[1]декабрь!$B:$F,4, ),0)</f>
        <v>5896.43</v>
      </c>
      <c r="AB98" s="11">
        <f>IFERROR(VLOOKUP($B98,[1]декабрь!$B:$F,5, ),0)</f>
        <v>5000</v>
      </c>
      <c r="AC98" s="12">
        <f t="shared" si="1"/>
        <v>16.109999999996035</v>
      </c>
    </row>
    <row r="99" spans="1:29" x14ac:dyDescent="0.25">
      <c r="A99" s="9" t="s">
        <v>117</v>
      </c>
      <c r="B99" s="10" t="s">
        <v>117</v>
      </c>
      <c r="C99" s="11">
        <f>IFERROR(VLOOKUP($B99,[1]январь!$B:$F,2, ),0)</f>
        <v>0</v>
      </c>
      <c r="D99" s="11">
        <f>IFERROR(VLOOKUP($B99,[1]январь!$B:$F,3, ),0)</f>
        <v>3783.01</v>
      </c>
      <c r="E99" s="11">
        <f>IFERROR(VLOOKUP($B99,[1]январь!$B:$F,4, ),0)</f>
        <v>0</v>
      </c>
      <c r="F99" s="11">
        <f>IFERROR(VLOOKUP($B99,[1]январь!$B:$F,5, ),0)</f>
        <v>0</v>
      </c>
      <c r="G99" s="11">
        <f>IFERROR(VLOOKUP($B99,[1]февраль!$B:$F,4, ),0)</f>
        <v>60.1</v>
      </c>
      <c r="H99" s="11">
        <f>IFERROR(VLOOKUP($B99,[1]февраль!$B:$F,5, ),0)</f>
        <v>0</v>
      </c>
      <c r="I99" s="11">
        <f>IFERROR(VLOOKUP($B99,[1]март!$B:$F,4, ),0)</f>
        <v>0</v>
      </c>
      <c r="J99" s="11">
        <f>IFERROR(VLOOKUP($B99,[1]март!$B:$F,5, ),0)</f>
        <v>0</v>
      </c>
      <c r="K99" s="11">
        <f>IFERROR(VLOOKUP($B99,[1]апрель!$B:$F,4, ),0)</f>
        <v>62.93</v>
      </c>
      <c r="L99" s="11">
        <f>IFERROR(VLOOKUP($B99,[1]апрель!$B:$F,5, ),0)</f>
        <v>0</v>
      </c>
      <c r="M99" s="11">
        <f>IFERROR(VLOOKUP($B99,[1]май!$B:$F,4, ),0)</f>
        <v>326.56</v>
      </c>
      <c r="N99" s="11">
        <f>IFERROR(VLOOKUP($B99,[1]май!$B:$F,5, ),0)</f>
        <v>0</v>
      </c>
      <c r="O99" s="11">
        <f>IFERROR(VLOOKUP($B99,[1]июнь!$B:$F,4, ),0)</f>
        <v>881.59</v>
      </c>
      <c r="P99" s="11">
        <f>IFERROR(VLOOKUP($B99,[1]июнь!$B:$F,5, ),0)</f>
        <v>0</v>
      </c>
      <c r="Q99" s="11">
        <f>IFERROR(VLOOKUP($B99,[1]июль!$B:$F,4, ),0)</f>
        <v>903.28</v>
      </c>
      <c r="R99" s="11">
        <f>IFERROR(VLOOKUP($B99,[1]июль!$B:$F,5, ),0)</f>
        <v>0</v>
      </c>
      <c r="S99" s="11">
        <f>IFERROR(VLOOKUP($B99,[1]август!$B:$F,4, ),0)</f>
        <v>188.78</v>
      </c>
      <c r="T99" s="11">
        <f>IFERROR(VLOOKUP($B99,[1]август!$B:$F,5, ),0)</f>
        <v>4950</v>
      </c>
      <c r="U99" s="11">
        <f>IFERROR(VLOOKUP($B99,[1]сентябрь!$B:$F,4, ),0)</f>
        <v>452.54</v>
      </c>
      <c r="V99" s="11">
        <f>IFERROR(VLOOKUP($B99,[1]сентябрь!$B:$F,5, ),0)</f>
        <v>0</v>
      </c>
      <c r="W99" s="11">
        <f>IFERROR(VLOOKUP($B99,[1]октябрь!$B:$F,4, ),0)</f>
        <v>775.14</v>
      </c>
      <c r="X99" s="11">
        <f>IFERROR(VLOOKUP($B99,[1]октябрь!$B:$F,5, ),0)</f>
        <v>0</v>
      </c>
      <c r="Y99" s="11">
        <f>IFERROR(VLOOKUP($B99,[1]ноябрь!$B:$F,4, ),0)</f>
        <v>35.61</v>
      </c>
      <c r="Z99" s="11">
        <f>IFERROR(VLOOKUP($B99,[1]ноябрь!$B:$F,5, ),0)</f>
        <v>0</v>
      </c>
      <c r="AA99" s="11">
        <f>IFERROR(VLOOKUP($B99,[1]декабрь!$B:$F,4, ),0)</f>
        <v>0</v>
      </c>
      <c r="AB99" s="11">
        <f>IFERROR(VLOOKUP($B99,[1]декабрь!$B:$F,5, ),0)</f>
        <v>0</v>
      </c>
      <c r="AC99" s="12">
        <f t="shared" si="1"/>
        <v>5046.4799999999987</v>
      </c>
    </row>
    <row r="100" spans="1:29" x14ac:dyDescent="0.25">
      <c r="A100" s="13" t="s">
        <v>118</v>
      </c>
      <c r="B100" s="10" t="s">
        <v>118</v>
      </c>
      <c r="C100" s="11">
        <f>IFERROR(VLOOKUP($B100,[1]январь!$B:$F,2, ),0)</f>
        <v>0</v>
      </c>
      <c r="D100" s="11">
        <f>IFERROR(VLOOKUP($B100,[1]январь!$B:$F,3, ),0)</f>
        <v>29894.07</v>
      </c>
      <c r="E100" s="11">
        <f>IFERROR(VLOOKUP($B100,[1]январь!$B:$F,4, ),0)</f>
        <v>0</v>
      </c>
      <c r="F100" s="11">
        <f>IFERROR(VLOOKUP($B100,[1]январь!$B:$F,5, ),0)</f>
        <v>0</v>
      </c>
      <c r="G100" s="11">
        <f>IFERROR(VLOOKUP($B100,[1]февраль!$B:$F,4, ),0)</f>
        <v>0</v>
      </c>
      <c r="H100" s="11">
        <f>IFERROR(VLOOKUP($B100,[1]февраль!$B:$F,5, ),0)</f>
        <v>0</v>
      </c>
      <c r="I100" s="11">
        <f>IFERROR(VLOOKUP($B100,[1]март!$B:$F,4, ),0)</f>
        <v>0</v>
      </c>
      <c r="J100" s="11">
        <f>IFERROR(VLOOKUP($B100,[1]март!$B:$F,5, ),0)</f>
        <v>0</v>
      </c>
      <c r="K100" s="11">
        <f>IFERROR(VLOOKUP($B100,[1]апрель!$B:$F,4, ),0)</f>
        <v>0</v>
      </c>
      <c r="L100" s="11">
        <f>IFERROR(VLOOKUP($B100,[1]апрель!$B:$F,5, ),0)</f>
        <v>0</v>
      </c>
      <c r="M100" s="11">
        <f>IFERROR(VLOOKUP($B100,[1]май!$B:$F,4, ),0)</f>
        <v>0</v>
      </c>
      <c r="N100" s="11">
        <f>IFERROR(VLOOKUP($B100,[1]май!$B:$F,5, ),0)</f>
        <v>0</v>
      </c>
      <c r="O100" s="11">
        <f>IFERROR(VLOOKUP($B100,[1]июнь!$B:$F,4, ),0)</f>
        <v>0</v>
      </c>
      <c r="P100" s="11">
        <f>IFERROR(VLOOKUP($B100,[1]июнь!$B:$F,5, ),0)</f>
        <v>0</v>
      </c>
      <c r="Q100" s="11">
        <f>IFERROR(VLOOKUP($B100,[1]июль!$B:$F,4, ),0)</f>
        <v>1.78</v>
      </c>
      <c r="R100" s="11">
        <f>IFERROR(VLOOKUP($B100,[1]июль!$B:$F,5, ),0)</f>
        <v>0</v>
      </c>
      <c r="S100" s="11">
        <f>IFERROR(VLOOKUP($B100,[1]август!$B:$F,4, ),0)</f>
        <v>0</v>
      </c>
      <c r="T100" s="11">
        <f>IFERROR(VLOOKUP($B100,[1]август!$B:$F,5, ),0)</f>
        <v>0</v>
      </c>
      <c r="U100" s="11">
        <f>IFERROR(VLOOKUP($B100,[1]сентябрь!$B:$F,4, ),0)</f>
        <v>0</v>
      </c>
      <c r="V100" s="11">
        <f>IFERROR(VLOOKUP($B100,[1]сентябрь!$B:$F,5, ),0)</f>
        <v>0</v>
      </c>
      <c r="W100" s="11">
        <f>IFERROR(VLOOKUP($B100,[1]октябрь!$B:$F,4, ),0)</f>
        <v>0</v>
      </c>
      <c r="X100" s="11">
        <f>IFERROR(VLOOKUP($B100,[1]октябрь!$B:$F,5, ),0)</f>
        <v>0</v>
      </c>
      <c r="Y100" s="11">
        <f>IFERROR(VLOOKUP($B100,[1]ноябрь!$B:$F,4, ),0)</f>
        <v>0</v>
      </c>
      <c r="Z100" s="11">
        <f>IFERROR(VLOOKUP($B100,[1]ноябрь!$B:$F,5, ),0)</f>
        <v>0</v>
      </c>
      <c r="AA100" s="11">
        <f>IFERROR(VLOOKUP($B100,[1]декабрь!$B:$F,4, ),0)</f>
        <v>0</v>
      </c>
      <c r="AB100" s="11">
        <f>IFERROR(VLOOKUP($B100,[1]декабрь!$B:$F,5, ),0)</f>
        <v>0</v>
      </c>
      <c r="AC100" s="12">
        <f t="shared" si="1"/>
        <v>29892.29</v>
      </c>
    </row>
    <row r="101" spans="1:29" x14ac:dyDescent="0.25">
      <c r="A101" s="9" t="s">
        <v>119</v>
      </c>
      <c r="B101" s="10" t="s">
        <v>119</v>
      </c>
      <c r="C101" s="11">
        <f>IFERROR(VLOOKUP($B101,[1]январь!$B:$F,2, ),0)</f>
        <v>0</v>
      </c>
      <c r="D101" s="11">
        <f>IFERROR(VLOOKUP($B101,[1]январь!$B:$F,3, ),0)</f>
        <v>1181.3800000000001</v>
      </c>
      <c r="E101" s="11">
        <f>IFERROR(VLOOKUP($B101,[1]январь!$B:$F,4, ),0)</f>
        <v>918.62</v>
      </c>
      <c r="F101" s="11">
        <f>IFERROR(VLOOKUP($B101,[1]январь!$B:$F,5, ),0)</f>
        <v>3000</v>
      </c>
      <c r="G101" s="11">
        <f>IFERROR(VLOOKUP($B101,[1]февраль!$B:$F,4, ),0)</f>
        <v>757.89</v>
      </c>
      <c r="H101" s="11">
        <f>IFERROR(VLOOKUP($B101,[1]февраль!$B:$F,5, ),0)</f>
        <v>0</v>
      </c>
      <c r="I101" s="11">
        <f>IFERROR(VLOOKUP($B101,[1]март!$B:$F,4, ),0)</f>
        <v>745.45</v>
      </c>
      <c r="J101" s="11">
        <f>IFERROR(VLOOKUP($B101,[1]март!$B:$F,5, ),0)</f>
        <v>0</v>
      </c>
      <c r="K101" s="11">
        <f>IFERROR(VLOOKUP($B101,[1]апрель!$B:$F,4, ),0)</f>
        <v>849.58</v>
      </c>
      <c r="L101" s="11">
        <f>IFERROR(VLOOKUP($B101,[1]апрель!$B:$F,5, ),0)</f>
        <v>0</v>
      </c>
      <c r="M101" s="11">
        <f>IFERROR(VLOOKUP($B101,[1]май!$B:$F,4, ),0)</f>
        <v>634.63</v>
      </c>
      <c r="N101" s="11">
        <f>IFERROR(VLOOKUP($B101,[1]май!$B:$F,5, ),0)</f>
        <v>0</v>
      </c>
      <c r="O101" s="11">
        <f>IFERROR(VLOOKUP($B101,[1]июнь!$B:$F,4, ),0)</f>
        <v>904.17</v>
      </c>
      <c r="P101" s="11">
        <f>IFERROR(VLOOKUP($B101,[1]июнь!$B:$F,5, ),0)</f>
        <v>1710</v>
      </c>
      <c r="Q101" s="11">
        <f>IFERROR(VLOOKUP($B101,[1]июль!$B:$F,4, ),0)</f>
        <v>1197.99</v>
      </c>
      <c r="R101" s="11">
        <f>IFERROR(VLOOKUP($B101,[1]июль!$B:$F,5, ),0)</f>
        <v>2000</v>
      </c>
      <c r="S101" s="11">
        <f>IFERROR(VLOOKUP($B101,[1]август!$B:$F,4, ),0)</f>
        <v>1121.24</v>
      </c>
      <c r="T101" s="11">
        <f>IFERROR(VLOOKUP($B101,[1]август!$B:$F,5, ),0)</f>
        <v>0</v>
      </c>
      <c r="U101" s="11">
        <f>IFERROR(VLOOKUP($B101,[1]сентябрь!$B:$F,4, ),0)</f>
        <v>1190.1500000000001</v>
      </c>
      <c r="V101" s="11">
        <f>IFERROR(VLOOKUP($B101,[1]сентябрь!$B:$F,5, ),0)</f>
        <v>0</v>
      </c>
      <c r="W101" s="11">
        <f>IFERROR(VLOOKUP($B101,[1]октябрь!$B:$F,4, ),0)</f>
        <v>858.89</v>
      </c>
      <c r="X101" s="11">
        <f>IFERROR(VLOOKUP($B101,[1]октябрь!$B:$F,5, ),0)</f>
        <v>0</v>
      </c>
      <c r="Y101" s="11">
        <f>IFERROR(VLOOKUP($B101,[1]ноябрь!$B:$F,4, ),0)</f>
        <v>312.69</v>
      </c>
      <c r="Z101" s="11">
        <f>IFERROR(VLOOKUP($B101,[1]ноябрь!$B:$F,5, ),0)</f>
        <v>3300</v>
      </c>
      <c r="AA101" s="11">
        <f>IFERROR(VLOOKUP($B101,[1]декабрь!$B:$F,4, ),0)</f>
        <v>282.38</v>
      </c>
      <c r="AB101" s="11">
        <f>IFERROR(VLOOKUP($B101,[1]декабрь!$B:$F,5, ),0)</f>
        <v>0</v>
      </c>
      <c r="AC101" s="12">
        <f t="shared" si="1"/>
        <v>1417.700000000003</v>
      </c>
    </row>
    <row r="102" spans="1:29" x14ac:dyDescent="0.25">
      <c r="A102" s="13" t="s">
        <v>120</v>
      </c>
      <c r="B102" s="10" t="s">
        <v>120</v>
      </c>
      <c r="C102" s="11">
        <f>IFERROR(VLOOKUP($B102,[1]январь!$B:$F,2, ),0)</f>
        <v>0</v>
      </c>
      <c r="D102" s="11">
        <f>IFERROR(VLOOKUP($B102,[1]январь!$B:$F,3, ),0)</f>
        <v>0</v>
      </c>
      <c r="E102" s="11">
        <f>IFERROR(VLOOKUP($B102,[1]январь!$B:$F,4, ),0)</f>
        <v>0</v>
      </c>
      <c r="F102" s="11">
        <f>IFERROR(VLOOKUP($B102,[1]январь!$B:$F,5, ),0)</f>
        <v>0</v>
      </c>
      <c r="G102" s="11">
        <f>IFERROR(VLOOKUP($B102,[1]февраль!$B:$F,4, ),0)</f>
        <v>0</v>
      </c>
      <c r="H102" s="11">
        <f>IFERROR(VLOOKUP($B102,[1]февраль!$B:$F,5, ),0)</f>
        <v>0</v>
      </c>
      <c r="I102" s="11">
        <f>IFERROR(VLOOKUP($B102,[1]март!$B:$F,4, ),0)</f>
        <v>0</v>
      </c>
      <c r="J102" s="11">
        <f>IFERROR(VLOOKUP($B102,[1]март!$B:$F,5, ),0)</f>
        <v>0</v>
      </c>
      <c r="K102" s="11">
        <f>IFERROR(VLOOKUP($B102,[1]апрель!$B:$F,4, ),0)</f>
        <v>0</v>
      </c>
      <c r="L102" s="11">
        <f>IFERROR(VLOOKUP($B102,[1]апрель!$B:$F,5, ),0)</f>
        <v>0</v>
      </c>
      <c r="M102" s="11">
        <f>IFERROR(VLOOKUP($B102,[1]май!$B:$F,4, ),0)</f>
        <v>0</v>
      </c>
      <c r="N102" s="11">
        <f>IFERROR(VLOOKUP($B102,[1]май!$B:$F,5, ),0)</f>
        <v>0</v>
      </c>
      <c r="O102" s="11">
        <f>IFERROR(VLOOKUP($B102,[1]июнь!$B:$F,4, ),0)</f>
        <v>0</v>
      </c>
      <c r="P102" s="11">
        <f>IFERROR(VLOOKUP($B102,[1]июнь!$B:$F,5, ),0)</f>
        <v>0</v>
      </c>
      <c r="Q102" s="11">
        <f>IFERROR(VLOOKUP($B102,[1]июль!$B:$F,4, ),0)</f>
        <v>0</v>
      </c>
      <c r="R102" s="11">
        <f>IFERROR(VLOOKUP($B102,[1]июль!$B:$F,5, ),0)</f>
        <v>0</v>
      </c>
      <c r="S102" s="11">
        <f>IFERROR(VLOOKUP($B102,[1]август!$B:$F,4, ),0)</f>
        <v>0</v>
      </c>
      <c r="T102" s="11">
        <f>IFERROR(VLOOKUP($B102,[1]август!$B:$F,5, ),0)</f>
        <v>0</v>
      </c>
      <c r="U102" s="11">
        <f>IFERROR(VLOOKUP($B102,[1]сентябрь!$B:$F,4, ),0)</f>
        <v>0</v>
      </c>
      <c r="V102" s="11">
        <f>IFERROR(VLOOKUP($B102,[1]сентябрь!$B:$F,5, ),0)</f>
        <v>0</v>
      </c>
      <c r="W102" s="11">
        <f>IFERROR(VLOOKUP($B102,[1]октябрь!$B:$F,4, ),0)</f>
        <v>0</v>
      </c>
      <c r="X102" s="11">
        <f>IFERROR(VLOOKUP($B102,[1]октябрь!$B:$F,5, ),0)</f>
        <v>641.45000000000005</v>
      </c>
      <c r="Y102" s="11">
        <f>IFERROR(VLOOKUP($B102,[1]ноябрь!$B:$F,4, ),0)</f>
        <v>0</v>
      </c>
      <c r="Z102" s="11">
        <f>IFERROR(VLOOKUP($B102,[1]ноябрь!$B:$F,5, ),0)</f>
        <v>0</v>
      </c>
      <c r="AA102" s="11">
        <f>IFERROR(VLOOKUP($B102,[1]декабрь!$B:$F,4, ),0)</f>
        <v>0</v>
      </c>
      <c r="AB102" s="11">
        <f>IFERROR(VLOOKUP($B102,[1]декабрь!$B:$F,5, ),0)</f>
        <v>0</v>
      </c>
      <c r="AC102" s="12">
        <f t="shared" si="1"/>
        <v>641.45000000000005</v>
      </c>
    </row>
    <row r="103" spans="1:29" x14ac:dyDescent="0.25">
      <c r="A103" s="9" t="s">
        <v>121</v>
      </c>
      <c r="B103" s="10" t="s">
        <v>121</v>
      </c>
      <c r="C103" s="11">
        <f>IFERROR(VLOOKUP($B103,[1]январь!$B:$F,2, ),0)</f>
        <v>0</v>
      </c>
      <c r="D103" s="11">
        <f>IFERROR(VLOOKUP($B103,[1]январь!$B:$F,3, ),0)</f>
        <v>0</v>
      </c>
      <c r="E103" s="11">
        <f>IFERROR(VLOOKUP($B103,[1]январь!$B:$F,4, ),0)</f>
        <v>0</v>
      </c>
      <c r="F103" s="11">
        <f>IFERROR(VLOOKUP($B103,[1]январь!$B:$F,5, ),0)</f>
        <v>0</v>
      </c>
      <c r="G103" s="11">
        <f>IFERROR(VLOOKUP($B103,[1]февраль!$B:$F,4, ),0)</f>
        <v>0</v>
      </c>
      <c r="H103" s="11">
        <f>IFERROR(VLOOKUP($B103,[1]февраль!$B:$F,5, ),0)</f>
        <v>0</v>
      </c>
      <c r="I103" s="11">
        <f>IFERROR(VLOOKUP($B103,[1]март!$B:$F,4, ),0)</f>
        <v>0</v>
      </c>
      <c r="J103" s="11">
        <f>IFERROR(VLOOKUP($B103,[1]март!$B:$F,5, ),0)</f>
        <v>0</v>
      </c>
      <c r="K103" s="11">
        <f>IFERROR(VLOOKUP($B103,[1]апрель!$B:$F,4, ),0)</f>
        <v>0</v>
      </c>
      <c r="L103" s="11">
        <f>IFERROR(VLOOKUP($B103,[1]апрель!$B:$F,5, ),0)</f>
        <v>0</v>
      </c>
      <c r="M103" s="11">
        <f>IFERROR(VLOOKUP($B103,[1]май!$B:$F,4, ),0)</f>
        <v>0</v>
      </c>
      <c r="N103" s="11">
        <f>IFERROR(VLOOKUP($B103,[1]май!$B:$F,5, ),0)</f>
        <v>0</v>
      </c>
      <c r="O103" s="11">
        <f>IFERROR(VLOOKUP($B103,[1]июнь!$B:$F,4, ),0)</f>
        <v>0</v>
      </c>
      <c r="P103" s="11">
        <f>IFERROR(VLOOKUP($B103,[1]июнь!$B:$F,5, ),0)</f>
        <v>0</v>
      </c>
      <c r="Q103" s="11">
        <f>IFERROR(VLOOKUP($B103,[1]июль!$B:$F,4, ),0)</f>
        <v>0</v>
      </c>
      <c r="R103" s="11">
        <f>IFERROR(VLOOKUP($B103,[1]июль!$B:$F,5, ),0)</f>
        <v>0</v>
      </c>
      <c r="S103" s="11">
        <f>IFERROR(VLOOKUP($B103,[1]август!$B:$F,4, ),0)</f>
        <v>0</v>
      </c>
      <c r="T103" s="11">
        <f>IFERROR(VLOOKUP($B103,[1]август!$B:$F,5, ),0)</f>
        <v>0</v>
      </c>
      <c r="U103" s="11">
        <f>IFERROR(VLOOKUP($B103,[1]сентябрь!$B:$F,4, ),0)</f>
        <v>0</v>
      </c>
      <c r="V103" s="11">
        <f>IFERROR(VLOOKUP($B103,[1]сентябрь!$B:$F,5, ),0)</f>
        <v>0</v>
      </c>
      <c r="W103" s="11">
        <f>IFERROR(VLOOKUP($B103,[1]октябрь!$B:$F,4, ),0)</f>
        <v>0</v>
      </c>
      <c r="X103" s="11">
        <f>IFERROR(VLOOKUP($B103,[1]октябрь!$B:$F,5, ),0)</f>
        <v>0</v>
      </c>
      <c r="Y103" s="11">
        <f>IFERROR(VLOOKUP($B103,[1]ноябрь!$B:$F,4, ),0)</f>
        <v>0</v>
      </c>
      <c r="Z103" s="11">
        <f>IFERROR(VLOOKUP($B103,[1]ноябрь!$B:$F,5, ),0)</f>
        <v>0</v>
      </c>
      <c r="AA103" s="11">
        <f>IFERROR(VLOOKUP($B103,[1]декабрь!$B:$F,4, ),0)</f>
        <v>0</v>
      </c>
      <c r="AB103" s="11">
        <f>IFERROR(VLOOKUP($B103,[1]декабрь!$B:$F,5, ),0)</f>
        <v>0</v>
      </c>
      <c r="AC103" s="12">
        <f t="shared" si="1"/>
        <v>0</v>
      </c>
    </row>
    <row r="104" spans="1:29" x14ac:dyDescent="0.25">
      <c r="A104" s="13" t="s">
        <v>122</v>
      </c>
      <c r="B104" s="10" t="s">
        <v>122</v>
      </c>
      <c r="C104" s="11">
        <f>IFERROR(VLOOKUP($B104,[1]январь!$B:$F,2, ),0)</f>
        <v>1027.92</v>
      </c>
      <c r="D104" s="11">
        <f>IFERROR(VLOOKUP($B104,[1]январь!$B:$F,3, ),0)</f>
        <v>0</v>
      </c>
      <c r="E104" s="11">
        <f>IFERROR(VLOOKUP($B104,[1]январь!$B:$F,4, ),0)</f>
        <v>934.96</v>
      </c>
      <c r="F104" s="11">
        <f>IFERROR(VLOOKUP($B104,[1]январь!$B:$F,5, ),0)</f>
        <v>1962.88</v>
      </c>
      <c r="G104" s="11">
        <f>IFERROR(VLOOKUP($B104,[1]февраль!$B:$F,4, ),0)</f>
        <v>1228.1199999999999</v>
      </c>
      <c r="H104" s="11">
        <f>IFERROR(VLOOKUP($B104,[1]февраль!$B:$F,5, ),0)</f>
        <v>1228.1199999999999</v>
      </c>
      <c r="I104" s="11">
        <f>IFERROR(VLOOKUP($B104,[1]март!$B:$F,4, ),0)</f>
        <v>1162.0999999999999</v>
      </c>
      <c r="J104" s="11">
        <f>IFERROR(VLOOKUP($B104,[1]март!$B:$F,5, ),0)</f>
        <v>1162.0999999999999</v>
      </c>
      <c r="K104" s="11">
        <f>IFERROR(VLOOKUP($B104,[1]апрель!$B:$F,4, ),0)</f>
        <v>1347.02</v>
      </c>
      <c r="L104" s="11">
        <f>IFERROR(VLOOKUP($B104,[1]апрель!$B:$F,5, ),0)</f>
        <v>1347.02</v>
      </c>
      <c r="M104" s="11">
        <f>IFERROR(VLOOKUP($B104,[1]май!$B:$F,4, ),0)</f>
        <v>1105.58</v>
      </c>
      <c r="N104" s="11">
        <f>IFERROR(VLOOKUP($B104,[1]май!$B:$F,5, ),0)</f>
        <v>0</v>
      </c>
      <c r="O104" s="11">
        <f>IFERROR(VLOOKUP($B104,[1]июнь!$B:$F,4, ),0)</f>
        <v>1875.48</v>
      </c>
      <c r="P104" s="11">
        <f>IFERROR(VLOOKUP($B104,[1]июнь!$B:$F,5, ),0)</f>
        <v>1105.58</v>
      </c>
      <c r="Q104" s="11">
        <f>IFERROR(VLOOKUP($B104,[1]июль!$B:$F,4, ),0)</f>
        <v>991.76</v>
      </c>
      <c r="R104" s="11">
        <f>IFERROR(VLOOKUP($B104,[1]июль!$B:$F,5, ),0)</f>
        <v>2867.24</v>
      </c>
      <c r="S104" s="11">
        <f>IFERROR(VLOOKUP($B104,[1]август!$B:$F,4, ),0)</f>
        <v>1081.1500000000001</v>
      </c>
      <c r="T104" s="11">
        <f>IFERROR(VLOOKUP($B104,[1]август!$B:$F,5, ),0)</f>
        <v>1081.1500000000001</v>
      </c>
      <c r="U104" s="11">
        <f>IFERROR(VLOOKUP($B104,[1]сентябрь!$B:$F,4, ),0)</f>
        <v>1550.85</v>
      </c>
      <c r="V104" s="11">
        <f>IFERROR(VLOOKUP($B104,[1]сентябрь!$B:$F,5, ),0)</f>
        <v>1550.85</v>
      </c>
      <c r="W104" s="11">
        <f>IFERROR(VLOOKUP($B104,[1]октябрь!$B:$F,4, ),0)</f>
        <v>1870.54</v>
      </c>
      <c r="X104" s="11">
        <f>IFERROR(VLOOKUP($B104,[1]октябрь!$B:$F,5, ),0)</f>
        <v>1870.54</v>
      </c>
      <c r="Y104" s="11">
        <f>IFERROR(VLOOKUP($B104,[1]ноябрь!$B:$F,4, ),0)</f>
        <v>653.15</v>
      </c>
      <c r="Z104" s="11">
        <f>IFERROR(VLOOKUP($B104,[1]ноябрь!$B:$F,5, ),0)</f>
        <v>653.15</v>
      </c>
      <c r="AA104" s="11">
        <f>IFERROR(VLOOKUP($B104,[1]декабрь!$B:$F,4, ),0)</f>
        <v>1355.41</v>
      </c>
      <c r="AB104" s="11">
        <f>IFERROR(VLOOKUP($B104,[1]декабрь!$B:$F,5, ),0)</f>
        <v>830.19</v>
      </c>
      <c r="AC104" s="12">
        <f t="shared" si="1"/>
        <v>-525.21999999999662</v>
      </c>
    </row>
    <row r="105" spans="1:29" x14ac:dyDescent="0.25">
      <c r="A105" s="9" t="s">
        <v>123</v>
      </c>
      <c r="B105" s="10" t="s">
        <v>123</v>
      </c>
      <c r="C105" s="11">
        <f>IFERROR(VLOOKUP($B105,[1]январь!$B:$F,2, ),0)</f>
        <v>10047.34</v>
      </c>
      <c r="D105" s="11">
        <f>IFERROR(VLOOKUP($B105,[1]январь!$B:$F,3, ),0)</f>
        <v>0</v>
      </c>
      <c r="E105" s="11">
        <f>IFERROR(VLOOKUP($B105,[1]январь!$B:$F,4, ),0)</f>
        <v>17214.63</v>
      </c>
      <c r="F105" s="11">
        <f>IFERROR(VLOOKUP($B105,[1]январь!$B:$F,5, ),0)</f>
        <v>10890</v>
      </c>
      <c r="G105" s="11">
        <f>IFERROR(VLOOKUP($B105,[1]февраль!$B:$F,4, ),0)</f>
        <v>17838.919999999998</v>
      </c>
      <c r="H105" s="11">
        <f>IFERROR(VLOOKUP($B105,[1]февраль!$B:$F,5, ),0)</f>
        <v>16980</v>
      </c>
      <c r="I105" s="11">
        <f>IFERROR(VLOOKUP($B105,[1]март!$B:$F,4, ),0)</f>
        <v>14316.33</v>
      </c>
      <c r="J105" s="11">
        <f>IFERROR(VLOOKUP($B105,[1]март!$B:$F,5, ),0)</f>
        <v>17820</v>
      </c>
      <c r="K105" s="11">
        <f>IFERROR(VLOOKUP($B105,[1]апрель!$B:$F,4, ),0)</f>
        <v>11404.87</v>
      </c>
      <c r="L105" s="11">
        <f>IFERROR(VLOOKUP($B105,[1]апрель!$B:$F,5, ),0)</f>
        <v>0</v>
      </c>
      <c r="M105" s="11">
        <f>IFERROR(VLOOKUP($B105,[1]май!$B:$F,4, ),0)</f>
        <v>10796.28</v>
      </c>
      <c r="N105" s="11">
        <f>IFERROR(VLOOKUP($B105,[1]май!$B:$F,5, ),0)</f>
        <v>26000</v>
      </c>
      <c r="O105" s="11">
        <f>IFERROR(VLOOKUP($B105,[1]июнь!$B:$F,4, ),0)</f>
        <v>8213.48</v>
      </c>
      <c r="P105" s="11">
        <f>IFERROR(VLOOKUP($B105,[1]июнь!$B:$F,5, ),0)</f>
        <v>10048.5</v>
      </c>
      <c r="Q105" s="11">
        <f>IFERROR(VLOOKUP($B105,[1]июль!$B:$F,4, ),0)</f>
        <v>6909.19</v>
      </c>
      <c r="R105" s="11">
        <f>IFERROR(VLOOKUP($B105,[1]июль!$B:$F,5, ),0)</f>
        <v>10000</v>
      </c>
      <c r="S105" s="11">
        <f>IFERROR(VLOOKUP($B105,[1]август!$B:$F,4, ),0)</f>
        <v>3365.49</v>
      </c>
      <c r="T105" s="11">
        <f>IFERROR(VLOOKUP($B105,[1]август!$B:$F,5, ),0)</f>
        <v>9900</v>
      </c>
      <c r="U105" s="11">
        <f>IFERROR(VLOOKUP($B105,[1]сентябрь!$B:$F,4, ),0)</f>
        <v>3125.13</v>
      </c>
      <c r="V105" s="11">
        <f>IFERROR(VLOOKUP($B105,[1]сентябрь!$B:$F,5, ),0)</f>
        <v>1980</v>
      </c>
      <c r="W105" s="11">
        <f>IFERROR(VLOOKUP($B105,[1]октябрь!$B:$F,4, ),0)</f>
        <v>7252.95</v>
      </c>
      <c r="X105" s="11">
        <f>IFERROR(VLOOKUP($B105,[1]октябрь!$B:$F,5, ),0)</f>
        <v>0</v>
      </c>
      <c r="Y105" s="11">
        <f>IFERROR(VLOOKUP($B105,[1]ноябрь!$B:$F,4, ),0)</f>
        <v>11414.85</v>
      </c>
      <c r="Z105" s="11">
        <f>IFERROR(VLOOKUP($B105,[1]ноябрь!$B:$F,5, ),0)</f>
        <v>18810</v>
      </c>
      <c r="AA105" s="11">
        <f>IFERROR(VLOOKUP($B105,[1]декабрь!$B:$F,4, ),0)</f>
        <v>29850</v>
      </c>
      <c r="AB105" s="11">
        <f>IFERROR(VLOOKUP($B105,[1]декабрь!$B:$F,5, ),0)</f>
        <v>15840</v>
      </c>
      <c r="AC105" s="12">
        <f t="shared" si="1"/>
        <v>-13480.96000000001</v>
      </c>
    </row>
    <row r="106" spans="1:29" x14ac:dyDescent="0.25">
      <c r="A106" s="13" t="s">
        <v>124</v>
      </c>
      <c r="B106" s="10" t="s">
        <v>124</v>
      </c>
      <c r="C106" s="11">
        <f>IFERROR(VLOOKUP($B106,[1]январь!$B:$F,2, ),0)</f>
        <v>0</v>
      </c>
      <c r="D106" s="11">
        <f>IFERROR(VLOOKUP($B106,[1]январь!$B:$F,3, ),0)</f>
        <v>9368.93</v>
      </c>
      <c r="E106" s="11">
        <f>IFERROR(VLOOKUP($B106,[1]январь!$B:$F,4, ),0)</f>
        <v>8950.82</v>
      </c>
      <c r="F106" s="11">
        <f>IFERROR(VLOOKUP($B106,[1]январь!$B:$F,5, ),0)</f>
        <v>0</v>
      </c>
      <c r="G106" s="11">
        <f>IFERROR(VLOOKUP($B106,[1]февраль!$B:$F,4, ),0)</f>
        <v>9498.61</v>
      </c>
      <c r="H106" s="11">
        <f>IFERROR(VLOOKUP($B106,[1]февраль!$B:$F,5, ),0)</f>
        <v>24000</v>
      </c>
      <c r="I106" s="11">
        <f>IFERROR(VLOOKUP($B106,[1]март!$B:$F,4, ),0)</f>
        <v>8343.9699999999993</v>
      </c>
      <c r="J106" s="11">
        <f>IFERROR(VLOOKUP($B106,[1]март!$B:$F,5, ),0)</f>
        <v>12000</v>
      </c>
      <c r="K106" s="11">
        <f>IFERROR(VLOOKUP($B106,[1]апрель!$B:$F,4, ),0)</f>
        <v>6618.49</v>
      </c>
      <c r="L106" s="11">
        <f>IFERROR(VLOOKUP($B106,[1]апрель!$B:$F,5, ),0)</f>
        <v>0</v>
      </c>
      <c r="M106" s="11">
        <f>IFERROR(VLOOKUP($B106,[1]май!$B:$F,4, ),0)</f>
        <v>5447.21</v>
      </c>
      <c r="N106" s="11">
        <f>IFERROR(VLOOKUP($B106,[1]май!$B:$F,5, ),0)</f>
        <v>0</v>
      </c>
      <c r="O106" s="11">
        <f>IFERROR(VLOOKUP($B106,[1]июнь!$B:$F,4, ),0)</f>
        <v>3112.64</v>
      </c>
      <c r="P106" s="11">
        <f>IFERROR(VLOOKUP($B106,[1]июнь!$B:$F,5, ),0)</f>
        <v>0</v>
      </c>
      <c r="Q106" s="11">
        <f>IFERROR(VLOOKUP($B106,[1]июль!$B:$F,4, ),0)</f>
        <v>1788.22</v>
      </c>
      <c r="R106" s="11">
        <f>IFERROR(VLOOKUP($B106,[1]июль!$B:$F,5, ),0)</f>
        <v>0</v>
      </c>
      <c r="S106" s="11">
        <f>IFERROR(VLOOKUP($B106,[1]август!$B:$F,4, ),0)</f>
        <v>1506.75</v>
      </c>
      <c r="T106" s="11">
        <f>IFERROR(VLOOKUP($B106,[1]август!$B:$F,5, ),0)</f>
        <v>10000</v>
      </c>
      <c r="U106" s="11">
        <f>IFERROR(VLOOKUP($B106,[1]сентябрь!$B:$F,4, ),0)</f>
        <v>1218.29</v>
      </c>
      <c r="V106" s="11">
        <f>IFERROR(VLOOKUP($B106,[1]сентябрь!$B:$F,5, ),0)</f>
        <v>0</v>
      </c>
      <c r="W106" s="11">
        <f>IFERROR(VLOOKUP($B106,[1]октябрь!$B:$F,4, ),0)</f>
        <v>2709.93</v>
      </c>
      <c r="X106" s="11">
        <f>IFERROR(VLOOKUP($B106,[1]октябрь!$B:$F,5, ),0)</f>
        <v>0</v>
      </c>
      <c r="Y106" s="11">
        <f>IFERROR(VLOOKUP($B106,[1]ноябрь!$B:$F,4, ),0)</f>
        <v>5513.65</v>
      </c>
      <c r="Z106" s="11">
        <f>IFERROR(VLOOKUP($B106,[1]ноябрь!$B:$F,5, ),0)</f>
        <v>10000</v>
      </c>
      <c r="AA106" s="11">
        <f>IFERROR(VLOOKUP($B106,[1]декабрь!$B:$F,4, ),0)</f>
        <v>12439.83</v>
      </c>
      <c r="AB106" s="11">
        <f>IFERROR(VLOOKUP($B106,[1]декабрь!$B:$F,5, ),0)</f>
        <v>10000</v>
      </c>
      <c r="AC106" s="12">
        <f t="shared" si="1"/>
        <v>8220.5199999999895</v>
      </c>
    </row>
    <row r="107" spans="1:29" x14ac:dyDescent="0.25">
      <c r="A107" s="9" t="s">
        <v>125</v>
      </c>
      <c r="B107" s="10" t="s">
        <v>125</v>
      </c>
      <c r="C107" s="11">
        <f>IFERROR(VLOOKUP($B107,[1]январь!$B:$F,2, ),0)</f>
        <v>0</v>
      </c>
      <c r="D107" s="11">
        <f>IFERROR(VLOOKUP($B107,[1]январь!$B:$F,3, ),0)</f>
        <v>1878.82</v>
      </c>
      <c r="E107" s="11">
        <f>IFERROR(VLOOKUP($B107,[1]январь!$B:$F,4, ),0)</f>
        <v>0</v>
      </c>
      <c r="F107" s="11">
        <f>IFERROR(VLOOKUP($B107,[1]январь!$B:$F,5, ),0)</f>
        <v>0</v>
      </c>
      <c r="G107" s="11">
        <f>IFERROR(VLOOKUP($B107,[1]февраль!$B:$F,4, ),0)</f>
        <v>0</v>
      </c>
      <c r="H107" s="11">
        <f>IFERROR(VLOOKUP($B107,[1]февраль!$B:$F,5, ),0)</f>
        <v>0</v>
      </c>
      <c r="I107" s="11">
        <f>IFERROR(VLOOKUP($B107,[1]март!$B:$F,4, ),0)</f>
        <v>0</v>
      </c>
      <c r="J107" s="11">
        <f>IFERROR(VLOOKUP($B107,[1]март!$B:$F,5, ),0)</f>
        <v>0</v>
      </c>
      <c r="K107" s="11">
        <f>IFERROR(VLOOKUP($B107,[1]апрель!$B:$F,4, ),0)</f>
        <v>0</v>
      </c>
      <c r="L107" s="11">
        <f>IFERROR(VLOOKUP($B107,[1]апрель!$B:$F,5, ),0)</f>
        <v>0</v>
      </c>
      <c r="M107" s="11">
        <f>IFERROR(VLOOKUP($B107,[1]май!$B:$F,4, ),0)</f>
        <v>61.8</v>
      </c>
      <c r="N107" s="11">
        <f>IFERROR(VLOOKUP($B107,[1]май!$B:$F,5, ),0)</f>
        <v>0</v>
      </c>
      <c r="O107" s="11">
        <f>IFERROR(VLOOKUP($B107,[1]июнь!$B:$F,4, ),0)</f>
        <v>503.34</v>
      </c>
      <c r="P107" s="11">
        <f>IFERROR(VLOOKUP($B107,[1]июнь!$B:$F,5, ),0)</f>
        <v>3000</v>
      </c>
      <c r="Q107" s="11">
        <f>IFERROR(VLOOKUP($B107,[1]июль!$B:$F,4, ),0)</f>
        <v>240.29</v>
      </c>
      <c r="R107" s="11">
        <f>IFERROR(VLOOKUP($B107,[1]июль!$B:$F,5, ),0)</f>
        <v>0</v>
      </c>
      <c r="S107" s="11">
        <f>IFERROR(VLOOKUP($B107,[1]август!$B:$F,4, ),0)</f>
        <v>839.26</v>
      </c>
      <c r="T107" s="11">
        <f>IFERROR(VLOOKUP($B107,[1]август!$B:$F,5, ),0)</f>
        <v>3000</v>
      </c>
      <c r="U107" s="11">
        <f>IFERROR(VLOOKUP($B107,[1]сентябрь!$B:$F,4, ),0)</f>
        <v>791.79</v>
      </c>
      <c r="V107" s="11">
        <f>IFERROR(VLOOKUP($B107,[1]сентябрь!$B:$F,5, ),0)</f>
        <v>0</v>
      </c>
      <c r="W107" s="11">
        <f>IFERROR(VLOOKUP($B107,[1]октябрь!$B:$F,4, ),0)</f>
        <v>125.88</v>
      </c>
      <c r="X107" s="11">
        <f>IFERROR(VLOOKUP($B107,[1]октябрь!$B:$F,5, ),0)</f>
        <v>0</v>
      </c>
      <c r="Y107" s="11">
        <f>IFERROR(VLOOKUP($B107,[1]ноябрь!$B:$F,4, ),0)</f>
        <v>35.28</v>
      </c>
      <c r="Z107" s="11">
        <f>IFERROR(VLOOKUP($B107,[1]ноябрь!$B:$F,5, ),0)</f>
        <v>0</v>
      </c>
      <c r="AA107" s="11">
        <f>IFERROR(VLOOKUP($B107,[1]декабрь!$B:$F,4, ),0)</f>
        <v>0</v>
      </c>
      <c r="AB107" s="11">
        <f>IFERROR(VLOOKUP($B107,[1]декабрь!$B:$F,5, ),0)</f>
        <v>0</v>
      </c>
      <c r="AC107" s="12">
        <f t="shared" si="1"/>
        <v>5281.1799999999994</v>
      </c>
    </row>
    <row r="108" spans="1:29" x14ac:dyDescent="0.25">
      <c r="A108" s="13" t="s">
        <v>126</v>
      </c>
      <c r="B108" s="10" t="s">
        <v>126</v>
      </c>
      <c r="C108" s="11">
        <f>IFERROR(VLOOKUP($B108,[1]январь!$B:$F,2, ),0)</f>
        <v>0</v>
      </c>
      <c r="D108" s="11">
        <f>IFERROR(VLOOKUP($B108,[1]январь!$B:$F,3, ),0)</f>
        <v>0</v>
      </c>
      <c r="E108" s="11">
        <f>IFERROR(VLOOKUP($B108,[1]январь!$B:$F,4, ),0)</f>
        <v>0</v>
      </c>
      <c r="F108" s="11">
        <f>IFERROR(VLOOKUP($B108,[1]январь!$B:$F,5, ),0)</f>
        <v>0</v>
      </c>
      <c r="G108" s="11">
        <f>IFERROR(VLOOKUP($B108,[1]февраль!$B:$F,4, ),0)</f>
        <v>0</v>
      </c>
      <c r="H108" s="11">
        <f>IFERROR(VLOOKUP($B108,[1]февраль!$B:$F,5, ),0)</f>
        <v>0</v>
      </c>
      <c r="I108" s="11">
        <f>IFERROR(VLOOKUP($B108,[1]март!$B:$F,4, ),0)</f>
        <v>0</v>
      </c>
      <c r="J108" s="11">
        <f>IFERROR(VLOOKUP($B108,[1]март!$B:$F,5, ),0)</f>
        <v>0</v>
      </c>
      <c r="K108" s="11">
        <f>IFERROR(VLOOKUP($B108,[1]апрель!$B:$F,4, ),0)</f>
        <v>0</v>
      </c>
      <c r="L108" s="11">
        <f>IFERROR(VLOOKUP($B108,[1]апрель!$B:$F,5, ),0)</f>
        <v>0</v>
      </c>
      <c r="M108" s="11">
        <f>IFERROR(VLOOKUP($B108,[1]май!$B:$F,4, ),0)</f>
        <v>0</v>
      </c>
      <c r="N108" s="11">
        <f>IFERROR(VLOOKUP($B108,[1]май!$B:$F,5, ),0)</f>
        <v>0</v>
      </c>
      <c r="O108" s="11">
        <f>IFERROR(VLOOKUP($B108,[1]июнь!$B:$F,4, ),0)</f>
        <v>0</v>
      </c>
      <c r="P108" s="11">
        <f>IFERROR(VLOOKUP($B108,[1]июнь!$B:$F,5, ),0)</f>
        <v>0</v>
      </c>
      <c r="Q108" s="11">
        <f>IFERROR(VLOOKUP($B108,[1]июль!$B:$F,4, ),0)</f>
        <v>0</v>
      </c>
      <c r="R108" s="11">
        <f>IFERROR(VLOOKUP($B108,[1]июль!$B:$F,5, ),0)</f>
        <v>0</v>
      </c>
      <c r="S108" s="11">
        <f>IFERROR(VLOOKUP($B108,[1]август!$B:$F,4, ),0)</f>
        <v>0</v>
      </c>
      <c r="T108" s="11">
        <f>IFERROR(VLOOKUP($B108,[1]август!$B:$F,5, ),0)</f>
        <v>0</v>
      </c>
      <c r="U108" s="11">
        <f>IFERROR(VLOOKUP($B108,[1]сентябрь!$B:$F,4, ),0)</f>
        <v>0</v>
      </c>
      <c r="V108" s="11">
        <f>IFERROR(VLOOKUP($B108,[1]сентябрь!$B:$F,5, ),0)</f>
        <v>0</v>
      </c>
      <c r="W108" s="11">
        <f>IFERROR(VLOOKUP($B108,[1]октябрь!$B:$F,4, ),0)</f>
        <v>0</v>
      </c>
      <c r="X108" s="11">
        <f>IFERROR(VLOOKUP($B108,[1]октябрь!$B:$F,5, ),0)</f>
        <v>0</v>
      </c>
      <c r="Y108" s="11">
        <f>IFERROR(VLOOKUP($B108,[1]ноябрь!$B:$F,4, ),0)</f>
        <v>0</v>
      </c>
      <c r="Z108" s="11">
        <f>IFERROR(VLOOKUP($B108,[1]ноябрь!$B:$F,5, ),0)</f>
        <v>0</v>
      </c>
      <c r="AA108" s="11">
        <f>IFERROR(VLOOKUP($B108,[1]декабрь!$B:$F,4, ),0)</f>
        <v>0</v>
      </c>
      <c r="AB108" s="11">
        <f>IFERROR(VLOOKUP($B108,[1]декабрь!$B:$F,5, ),0)</f>
        <v>0</v>
      </c>
      <c r="AC108" s="12">
        <f t="shared" si="1"/>
        <v>0</v>
      </c>
    </row>
    <row r="109" spans="1:29" x14ac:dyDescent="0.25">
      <c r="A109" s="9" t="s">
        <v>127</v>
      </c>
      <c r="B109" s="10" t="s">
        <v>127</v>
      </c>
      <c r="C109" s="11">
        <f>IFERROR(VLOOKUP($B109,[1]январь!$B:$F,2, ),0)</f>
        <v>0</v>
      </c>
      <c r="D109" s="11">
        <f>IFERROR(VLOOKUP($B109,[1]январь!$B:$F,3, ),0)</f>
        <v>0</v>
      </c>
      <c r="E109" s="11">
        <f>IFERROR(VLOOKUP($B109,[1]январь!$B:$F,4, ),0)</f>
        <v>0</v>
      </c>
      <c r="F109" s="11">
        <f>IFERROR(VLOOKUP($B109,[1]январь!$B:$F,5, ),0)</f>
        <v>0</v>
      </c>
      <c r="G109" s="11">
        <f>IFERROR(VLOOKUP($B109,[1]февраль!$B:$F,4, ),0)</f>
        <v>0</v>
      </c>
      <c r="H109" s="11">
        <f>IFERROR(VLOOKUP($B109,[1]февраль!$B:$F,5, ),0)</f>
        <v>0</v>
      </c>
      <c r="I109" s="11">
        <f>IFERROR(VLOOKUP($B109,[1]март!$B:$F,4, ),0)</f>
        <v>0</v>
      </c>
      <c r="J109" s="11">
        <f>IFERROR(VLOOKUP($B109,[1]март!$B:$F,5, ),0)</f>
        <v>0</v>
      </c>
      <c r="K109" s="11">
        <f>IFERROR(VLOOKUP($B109,[1]апрель!$B:$F,4, ),0)</f>
        <v>0</v>
      </c>
      <c r="L109" s="11">
        <f>IFERROR(VLOOKUP($B109,[1]апрель!$B:$F,5, ),0)</f>
        <v>0</v>
      </c>
      <c r="M109" s="11">
        <f>IFERROR(VLOOKUP($B109,[1]май!$B:$F,4, ),0)</f>
        <v>0</v>
      </c>
      <c r="N109" s="11">
        <f>IFERROR(VLOOKUP($B109,[1]май!$B:$F,5, ),0)</f>
        <v>0</v>
      </c>
      <c r="O109" s="11">
        <f>IFERROR(VLOOKUP($B109,[1]июнь!$B:$F,4, ),0)</f>
        <v>0</v>
      </c>
      <c r="P109" s="11">
        <f>IFERROR(VLOOKUP($B109,[1]июнь!$B:$F,5, ),0)</f>
        <v>0</v>
      </c>
      <c r="Q109" s="11">
        <f>IFERROR(VLOOKUP($B109,[1]июль!$B:$F,4, ),0)</f>
        <v>0</v>
      </c>
      <c r="R109" s="11">
        <f>IFERROR(VLOOKUP($B109,[1]июль!$B:$F,5, ),0)</f>
        <v>0</v>
      </c>
      <c r="S109" s="11">
        <f>IFERROR(VLOOKUP($B109,[1]август!$B:$F,4, ),0)</f>
        <v>0</v>
      </c>
      <c r="T109" s="11">
        <f>IFERROR(VLOOKUP($B109,[1]август!$B:$F,5, ),0)</f>
        <v>0</v>
      </c>
      <c r="U109" s="11">
        <f>IFERROR(VLOOKUP($B109,[1]сентябрь!$B:$F,4, ),0)</f>
        <v>0</v>
      </c>
      <c r="V109" s="11">
        <f>IFERROR(VLOOKUP($B109,[1]сентябрь!$B:$F,5, ),0)</f>
        <v>0</v>
      </c>
      <c r="W109" s="11">
        <f>IFERROR(VLOOKUP($B109,[1]октябрь!$B:$F,4, ),0)</f>
        <v>0</v>
      </c>
      <c r="X109" s="11">
        <f>IFERROR(VLOOKUP($B109,[1]октябрь!$B:$F,5, ),0)</f>
        <v>0</v>
      </c>
      <c r="Y109" s="11">
        <f>IFERROR(VLOOKUP($B109,[1]ноябрь!$B:$F,4, ),0)</f>
        <v>0</v>
      </c>
      <c r="Z109" s="11">
        <f>IFERROR(VLOOKUP($B109,[1]ноябрь!$B:$F,5, ),0)</f>
        <v>0</v>
      </c>
      <c r="AA109" s="11">
        <f>IFERROR(VLOOKUP($B109,[1]декабрь!$B:$F,4, ),0)</f>
        <v>0</v>
      </c>
      <c r="AB109" s="11">
        <f>IFERROR(VLOOKUP($B109,[1]декабрь!$B:$F,5, ),0)</f>
        <v>0</v>
      </c>
      <c r="AC109" s="12">
        <f t="shared" si="1"/>
        <v>0</v>
      </c>
    </row>
    <row r="110" spans="1:29" x14ac:dyDescent="0.25">
      <c r="A110" s="13" t="s">
        <v>128</v>
      </c>
      <c r="B110" s="10" t="s">
        <v>128</v>
      </c>
      <c r="C110" s="11">
        <f>IFERROR(VLOOKUP($B110,[1]январь!$B:$F,2, ),0)</f>
        <v>0</v>
      </c>
      <c r="D110" s="11">
        <f>IFERROR(VLOOKUP($B110,[1]январь!$B:$F,3, ),0)</f>
        <v>368</v>
      </c>
      <c r="E110" s="11">
        <f>IFERROR(VLOOKUP($B110,[1]январь!$B:$F,4, ),0)</f>
        <v>9.64</v>
      </c>
      <c r="F110" s="11">
        <f>IFERROR(VLOOKUP($B110,[1]январь!$B:$F,5, ),0)</f>
        <v>0</v>
      </c>
      <c r="G110" s="11">
        <f>IFERROR(VLOOKUP($B110,[1]февраль!$B:$F,4, ),0)</f>
        <v>33.479999999999997</v>
      </c>
      <c r="H110" s="11">
        <f>IFERROR(VLOOKUP($B110,[1]февраль!$B:$F,5, ),0)</f>
        <v>0</v>
      </c>
      <c r="I110" s="11">
        <f>IFERROR(VLOOKUP($B110,[1]март!$B:$F,4, ),0)</f>
        <v>29.22</v>
      </c>
      <c r="J110" s="11">
        <f>IFERROR(VLOOKUP($B110,[1]март!$B:$F,5, ),0)</f>
        <v>0</v>
      </c>
      <c r="K110" s="11">
        <f>IFERROR(VLOOKUP($B110,[1]апрель!$B:$F,4, ),0)</f>
        <v>101.49</v>
      </c>
      <c r="L110" s="11">
        <f>IFERROR(VLOOKUP($B110,[1]апрель!$B:$F,5, ),0)</f>
        <v>0</v>
      </c>
      <c r="M110" s="11">
        <f>IFERROR(VLOOKUP($B110,[1]май!$B:$F,4, ),0)</f>
        <v>314.76</v>
      </c>
      <c r="N110" s="11">
        <f>IFERROR(VLOOKUP($B110,[1]май!$B:$F,5, ),0)</f>
        <v>0</v>
      </c>
      <c r="O110" s="11">
        <f>IFERROR(VLOOKUP($B110,[1]июнь!$B:$F,4, ),0)</f>
        <v>589.04</v>
      </c>
      <c r="P110" s="11">
        <f>IFERROR(VLOOKUP($B110,[1]июнь!$B:$F,5, ),0)</f>
        <v>0</v>
      </c>
      <c r="Q110" s="11">
        <f>IFERROR(VLOOKUP($B110,[1]июль!$B:$F,4, ),0)</f>
        <v>492.23</v>
      </c>
      <c r="R110" s="11">
        <f>IFERROR(VLOOKUP($B110,[1]июль!$B:$F,5, ),0)</f>
        <v>0</v>
      </c>
      <c r="S110" s="11">
        <f>IFERROR(VLOOKUP($B110,[1]август!$B:$F,4, ),0)</f>
        <v>367.12</v>
      </c>
      <c r="T110" s="11">
        <f>IFERROR(VLOOKUP($B110,[1]август!$B:$F,5, ),0)</f>
        <v>2000</v>
      </c>
      <c r="U110" s="11">
        <f>IFERROR(VLOOKUP($B110,[1]сентябрь!$B:$F,4, ),0)</f>
        <v>364.45</v>
      </c>
      <c r="V110" s="11">
        <f>IFERROR(VLOOKUP($B110,[1]сентябрь!$B:$F,5, ),0)</f>
        <v>0</v>
      </c>
      <c r="W110" s="11">
        <f>IFERROR(VLOOKUP($B110,[1]октябрь!$B:$F,4, ),0)</f>
        <v>1047.6600000000001</v>
      </c>
      <c r="X110" s="11">
        <f>IFERROR(VLOOKUP($B110,[1]октябрь!$B:$F,5, ),0)</f>
        <v>0</v>
      </c>
      <c r="Y110" s="11">
        <f>IFERROR(VLOOKUP($B110,[1]ноябрь!$B:$F,4, ),0)</f>
        <v>914.94</v>
      </c>
      <c r="Z110" s="11">
        <f>IFERROR(VLOOKUP($B110,[1]ноябрь!$B:$F,5, ),0)</f>
        <v>0</v>
      </c>
      <c r="AA110" s="11">
        <f>IFERROR(VLOOKUP($B110,[1]декабрь!$B:$F,4, ),0)</f>
        <v>865.97</v>
      </c>
      <c r="AB110" s="11">
        <f>IFERROR(VLOOKUP($B110,[1]декабрь!$B:$F,5, ),0)</f>
        <v>0</v>
      </c>
      <c r="AC110" s="12">
        <f t="shared" si="1"/>
        <v>-2761.9999999999995</v>
      </c>
    </row>
    <row r="111" spans="1:29" x14ac:dyDescent="0.25">
      <c r="A111" s="9" t="s">
        <v>129</v>
      </c>
      <c r="B111" s="10" t="s">
        <v>129</v>
      </c>
      <c r="C111" s="11">
        <f>IFERROR(VLOOKUP($B111,[1]январь!$B:$F,2, ),0)</f>
        <v>0</v>
      </c>
      <c r="D111" s="11">
        <f>IFERROR(VLOOKUP($B111,[1]январь!$B:$F,3, ),0)</f>
        <v>0</v>
      </c>
      <c r="E111" s="11">
        <f>IFERROR(VLOOKUP($B111,[1]январь!$B:$F,4, ),0)</f>
        <v>0</v>
      </c>
      <c r="F111" s="11">
        <f>IFERROR(VLOOKUP($B111,[1]январь!$B:$F,5, ),0)</f>
        <v>0</v>
      </c>
      <c r="G111" s="11">
        <f>IFERROR(VLOOKUP($B111,[1]февраль!$B:$F,4, ),0)</f>
        <v>0</v>
      </c>
      <c r="H111" s="11">
        <f>IFERROR(VLOOKUP($B111,[1]февраль!$B:$F,5, ),0)</f>
        <v>0</v>
      </c>
      <c r="I111" s="11">
        <f>IFERROR(VLOOKUP($B111,[1]март!$B:$F,4, ),0)</f>
        <v>0</v>
      </c>
      <c r="J111" s="11">
        <f>IFERROR(VLOOKUP($B111,[1]март!$B:$F,5, ),0)</f>
        <v>0</v>
      </c>
      <c r="K111" s="11">
        <f>IFERROR(VLOOKUP($B111,[1]апрель!$B:$F,4, ),0)</f>
        <v>0</v>
      </c>
      <c r="L111" s="11">
        <f>IFERROR(VLOOKUP($B111,[1]апрель!$B:$F,5, ),0)</f>
        <v>0</v>
      </c>
      <c r="M111" s="11">
        <f>IFERROR(VLOOKUP($B111,[1]май!$B:$F,4, ),0)</f>
        <v>0</v>
      </c>
      <c r="N111" s="11">
        <f>IFERROR(VLOOKUP($B111,[1]май!$B:$F,5, ),0)</f>
        <v>0</v>
      </c>
      <c r="O111" s="11">
        <f>IFERROR(VLOOKUP($B111,[1]июнь!$B:$F,4, ),0)</f>
        <v>0</v>
      </c>
      <c r="P111" s="11">
        <f>IFERROR(VLOOKUP($B111,[1]июнь!$B:$F,5, ),0)</f>
        <v>0</v>
      </c>
      <c r="Q111" s="11">
        <f>IFERROR(VLOOKUP($B111,[1]июль!$B:$F,4, ),0)</f>
        <v>0</v>
      </c>
      <c r="R111" s="11">
        <f>IFERROR(VLOOKUP($B111,[1]июль!$B:$F,5, ),0)</f>
        <v>0</v>
      </c>
      <c r="S111" s="11">
        <f>IFERROR(VLOOKUP($B111,[1]август!$B:$F,4, ),0)</f>
        <v>0</v>
      </c>
      <c r="T111" s="11">
        <f>IFERROR(VLOOKUP($B111,[1]август!$B:$F,5, ),0)</f>
        <v>0</v>
      </c>
      <c r="U111" s="11">
        <f>IFERROR(VLOOKUP($B111,[1]сентябрь!$B:$F,4, ),0)</f>
        <v>0</v>
      </c>
      <c r="V111" s="11">
        <f>IFERROR(VLOOKUP($B111,[1]сентябрь!$B:$F,5, ),0)</f>
        <v>0</v>
      </c>
      <c r="W111" s="11">
        <f>IFERROR(VLOOKUP($B111,[1]октябрь!$B:$F,4, ),0)</f>
        <v>0</v>
      </c>
      <c r="X111" s="11">
        <f>IFERROR(VLOOKUP($B111,[1]октябрь!$B:$F,5, ),0)</f>
        <v>0</v>
      </c>
      <c r="Y111" s="11">
        <f>IFERROR(VLOOKUP($B111,[1]ноябрь!$B:$F,4, ),0)</f>
        <v>0</v>
      </c>
      <c r="Z111" s="11">
        <f>IFERROR(VLOOKUP($B111,[1]ноябрь!$B:$F,5, ),0)</f>
        <v>0</v>
      </c>
      <c r="AA111" s="11">
        <f>IFERROR(VLOOKUP($B111,[1]декабрь!$B:$F,4, ),0)</f>
        <v>0</v>
      </c>
      <c r="AB111" s="11">
        <f>IFERROR(VLOOKUP($B111,[1]декабрь!$B:$F,5, ),0)</f>
        <v>0</v>
      </c>
      <c r="AC111" s="12">
        <f t="shared" si="1"/>
        <v>0</v>
      </c>
    </row>
    <row r="112" spans="1:29" x14ac:dyDescent="0.25">
      <c r="A112" s="13" t="s">
        <v>130</v>
      </c>
      <c r="B112" s="10" t="s">
        <v>130</v>
      </c>
      <c r="C112" s="11">
        <f>IFERROR(VLOOKUP($B112,[1]январь!$B:$F,2, ),0)</f>
        <v>0</v>
      </c>
      <c r="D112" s="11">
        <f>IFERROR(VLOOKUP($B112,[1]январь!$B:$F,3, ),0)</f>
        <v>1870.53</v>
      </c>
      <c r="E112" s="11">
        <f>IFERROR(VLOOKUP($B112,[1]январь!$B:$F,4, ),0)</f>
        <v>3323.26</v>
      </c>
      <c r="F112" s="11">
        <f>IFERROR(VLOOKUP($B112,[1]январь!$B:$F,5, ),0)</f>
        <v>0</v>
      </c>
      <c r="G112" s="11">
        <f>IFERROR(VLOOKUP($B112,[1]февраль!$B:$F,4, ),0)</f>
        <v>3370.28</v>
      </c>
      <c r="H112" s="11">
        <f>IFERROR(VLOOKUP($B112,[1]февраль!$B:$F,5, ),0)</f>
        <v>3000</v>
      </c>
      <c r="I112" s="11">
        <f>IFERROR(VLOOKUP($B112,[1]март!$B:$F,4, ),0)</f>
        <v>3216.76</v>
      </c>
      <c r="J112" s="11">
        <f>IFERROR(VLOOKUP($B112,[1]март!$B:$F,5, ),0)</f>
        <v>6000</v>
      </c>
      <c r="K112" s="11">
        <f>IFERROR(VLOOKUP($B112,[1]апрель!$B:$F,4, ),0)</f>
        <v>950.28</v>
      </c>
      <c r="L112" s="11">
        <f>IFERROR(VLOOKUP($B112,[1]апрель!$B:$F,5, ),0)</f>
        <v>4000</v>
      </c>
      <c r="M112" s="11">
        <f>IFERROR(VLOOKUP($B112,[1]май!$B:$F,4, ),0)</f>
        <v>1852.81</v>
      </c>
      <c r="N112" s="11">
        <f>IFERROR(VLOOKUP($B112,[1]май!$B:$F,5, ),0)</f>
        <v>0</v>
      </c>
      <c r="O112" s="11">
        <f>IFERROR(VLOOKUP($B112,[1]июнь!$B:$F,4, ),0)</f>
        <v>1036.94</v>
      </c>
      <c r="P112" s="11">
        <f>IFERROR(VLOOKUP($B112,[1]июнь!$B:$F,5, ),0)</f>
        <v>0</v>
      </c>
      <c r="Q112" s="11">
        <f>IFERROR(VLOOKUP($B112,[1]июль!$B:$F,4, ),0)</f>
        <v>1363.35</v>
      </c>
      <c r="R112" s="11">
        <f>IFERROR(VLOOKUP($B112,[1]июль!$B:$F,5, ),0)</f>
        <v>2000</v>
      </c>
      <c r="S112" s="11">
        <f>IFERROR(VLOOKUP($B112,[1]август!$B:$F,4, ),0)</f>
        <v>1155.99</v>
      </c>
      <c r="T112" s="11">
        <f>IFERROR(VLOOKUP($B112,[1]август!$B:$F,5, ),0)</f>
        <v>0</v>
      </c>
      <c r="U112" s="11">
        <f>IFERROR(VLOOKUP($B112,[1]сентябрь!$B:$F,4, ),0)</f>
        <v>2069.04</v>
      </c>
      <c r="V112" s="11">
        <f>IFERROR(VLOOKUP($B112,[1]сентябрь!$B:$F,5, ),0)</f>
        <v>2000</v>
      </c>
      <c r="W112" s="11">
        <f>IFERROR(VLOOKUP($B112,[1]октябрь!$B:$F,4, ),0)</f>
        <v>1219.58</v>
      </c>
      <c r="X112" s="11">
        <f>IFERROR(VLOOKUP($B112,[1]октябрь!$B:$F,5, ),0)</f>
        <v>0</v>
      </c>
      <c r="Y112" s="11">
        <f>IFERROR(VLOOKUP($B112,[1]ноябрь!$B:$F,4, ),0)</f>
        <v>1444.16</v>
      </c>
      <c r="Z112" s="11">
        <f>IFERROR(VLOOKUP($B112,[1]ноябрь!$B:$F,5, ),0)</f>
        <v>4000</v>
      </c>
      <c r="AA112" s="11">
        <f>IFERROR(VLOOKUP($B112,[1]декабрь!$B:$F,4, ),0)</f>
        <v>4476.43</v>
      </c>
      <c r="AB112" s="11">
        <f>IFERROR(VLOOKUP($B112,[1]декабрь!$B:$F,5, ),0)</f>
        <v>3000</v>
      </c>
      <c r="AC112" s="12">
        <f t="shared" si="1"/>
        <v>391.64999999999827</v>
      </c>
    </row>
    <row r="113" spans="1:29" x14ac:dyDescent="0.25">
      <c r="A113" s="9" t="s">
        <v>131</v>
      </c>
      <c r="B113" s="10" t="s">
        <v>131</v>
      </c>
      <c r="C113" s="11">
        <f>IFERROR(VLOOKUP($B113,[1]январь!$B:$F,2, ),0)</f>
        <v>0</v>
      </c>
      <c r="D113" s="11">
        <f>IFERROR(VLOOKUP($B113,[1]январь!$B:$F,3, ),0)</f>
        <v>0</v>
      </c>
      <c r="E113" s="11">
        <f>IFERROR(VLOOKUP($B113,[1]январь!$B:$F,4, ),0)</f>
        <v>0</v>
      </c>
      <c r="F113" s="11">
        <f>IFERROR(VLOOKUP($B113,[1]январь!$B:$F,5, ),0)</f>
        <v>0</v>
      </c>
      <c r="G113" s="11">
        <f>IFERROR(VLOOKUP($B113,[1]февраль!$B:$F,4, ),0)</f>
        <v>0</v>
      </c>
      <c r="H113" s="11">
        <f>IFERROR(VLOOKUP($B113,[1]февраль!$B:$F,5, ),0)</f>
        <v>0</v>
      </c>
      <c r="I113" s="11">
        <f>IFERROR(VLOOKUP($B113,[1]март!$B:$F,4, ),0)</f>
        <v>0</v>
      </c>
      <c r="J113" s="11">
        <f>IFERROR(VLOOKUP($B113,[1]март!$B:$F,5, ),0)</f>
        <v>0</v>
      </c>
      <c r="K113" s="11">
        <f>IFERROR(VLOOKUP($B113,[1]апрель!$B:$F,4, ),0)</f>
        <v>0</v>
      </c>
      <c r="L113" s="11">
        <f>IFERROR(VLOOKUP($B113,[1]апрель!$B:$F,5, ),0)</f>
        <v>0</v>
      </c>
      <c r="M113" s="11">
        <f>IFERROR(VLOOKUP($B113,[1]май!$B:$F,4, ),0)</f>
        <v>0</v>
      </c>
      <c r="N113" s="11">
        <f>IFERROR(VLOOKUP($B113,[1]май!$B:$F,5, ),0)</f>
        <v>0</v>
      </c>
      <c r="O113" s="11">
        <f>IFERROR(VLOOKUP($B113,[1]июнь!$B:$F,4, ),0)</f>
        <v>0</v>
      </c>
      <c r="P113" s="11">
        <f>IFERROR(VLOOKUP($B113,[1]июнь!$B:$F,5, ),0)</f>
        <v>0</v>
      </c>
      <c r="Q113" s="11">
        <f>IFERROR(VLOOKUP($B113,[1]июль!$B:$F,4, ),0)</f>
        <v>0</v>
      </c>
      <c r="R113" s="11">
        <f>IFERROR(VLOOKUP($B113,[1]июль!$B:$F,5, ),0)</f>
        <v>0</v>
      </c>
      <c r="S113" s="11">
        <f>IFERROR(VLOOKUP($B113,[1]август!$B:$F,4, ),0)</f>
        <v>0</v>
      </c>
      <c r="T113" s="11">
        <f>IFERROR(VLOOKUP($B113,[1]август!$B:$F,5, ),0)</f>
        <v>0</v>
      </c>
      <c r="U113" s="11">
        <f>IFERROR(VLOOKUP($B113,[1]сентябрь!$B:$F,4, ),0)</f>
        <v>0</v>
      </c>
      <c r="V113" s="11">
        <f>IFERROR(VLOOKUP($B113,[1]сентябрь!$B:$F,5, ),0)</f>
        <v>0</v>
      </c>
      <c r="W113" s="11">
        <f>IFERROR(VLOOKUP($B113,[1]октябрь!$B:$F,4, ),0)</f>
        <v>0</v>
      </c>
      <c r="X113" s="11">
        <f>IFERROR(VLOOKUP($B113,[1]октябрь!$B:$F,5, ),0)</f>
        <v>0</v>
      </c>
      <c r="Y113" s="11">
        <f>IFERROR(VLOOKUP($B113,[1]ноябрь!$B:$F,4, ),0)</f>
        <v>0</v>
      </c>
      <c r="Z113" s="11">
        <f>IFERROR(VLOOKUP($B113,[1]ноябрь!$B:$F,5, ),0)</f>
        <v>0</v>
      </c>
      <c r="AA113" s="11">
        <f>IFERROR(VLOOKUP($B113,[1]декабрь!$B:$F,4, ),0)</f>
        <v>0</v>
      </c>
      <c r="AB113" s="11">
        <f>IFERROR(VLOOKUP($B113,[1]декабрь!$B:$F,5, ),0)</f>
        <v>0</v>
      </c>
      <c r="AC113" s="12">
        <f t="shared" si="1"/>
        <v>0</v>
      </c>
    </row>
    <row r="114" spans="1:29" x14ac:dyDescent="0.25">
      <c r="A114" s="13" t="s">
        <v>132</v>
      </c>
      <c r="B114" s="10" t="s">
        <v>132</v>
      </c>
      <c r="C114" s="11">
        <f>IFERROR(VLOOKUP($B114,[1]январь!$B:$F,2, ),0)</f>
        <v>85.5</v>
      </c>
      <c r="D114" s="11">
        <f>IFERROR(VLOOKUP($B114,[1]январь!$B:$F,3, ),0)</f>
        <v>0</v>
      </c>
      <c r="E114" s="11">
        <f>IFERROR(VLOOKUP($B114,[1]январь!$B:$F,4, ),0)</f>
        <v>558.73</v>
      </c>
      <c r="F114" s="11">
        <f>IFERROR(VLOOKUP($B114,[1]январь!$B:$F,5, ),0)</f>
        <v>0</v>
      </c>
      <c r="G114" s="11">
        <f>IFERROR(VLOOKUP($B114,[1]февраль!$B:$F,4, ),0)</f>
        <v>808.35</v>
      </c>
      <c r="H114" s="11">
        <f>IFERROR(VLOOKUP($B114,[1]февраль!$B:$F,5, ),0)</f>
        <v>0</v>
      </c>
      <c r="I114" s="11">
        <f>IFERROR(VLOOKUP($B114,[1]март!$B:$F,4, ),0)</f>
        <v>558.69000000000005</v>
      </c>
      <c r="J114" s="11">
        <f>IFERROR(VLOOKUP($B114,[1]март!$B:$F,5, ),0)</f>
        <v>0</v>
      </c>
      <c r="K114" s="11">
        <f>IFERROR(VLOOKUP($B114,[1]апрель!$B:$F,4, ),0)</f>
        <v>187.53</v>
      </c>
      <c r="L114" s="11">
        <f>IFERROR(VLOOKUP($B114,[1]апрель!$B:$F,5, ),0)</f>
        <v>2970</v>
      </c>
      <c r="M114" s="11">
        <f>IFERROR(VLOOKUP($B114,[1]май!$B:$F,4, ),0)</f>
        <v>128.01</v>
      </c>
      <c r="N114" s="11">
        <f>IFERROR(VLOOKUP($B114,[1]май!$B:$F,5, ),0)</f>
        <v>0</v>
      </c>
      <c r="O114" s="11">
        <f>IFERROR(VLOOKUP($B114,[1]июнь!$B:$F,4, ),0)</f>
        <v>92.33</v>
      </c>
      <c r="P114" s="11">
        <f>IFERROR(VLOOKUP($B114,[1]июнь!$B:$F,5, ),0)</f>
        <v>0</v>
      </c>
      <c r="Q114" s="11">
        <f>IFERROR(VLOOKUP($B114,[1]июль!$B:$F,4, ),0)</f>
        <v>227.08</v>
      </c>
      <c r="R114" s="11">
        <f>IFERROR(VLOOKUP($B114,[1]июль!$B:$F,5, ),0)</f>
        <v>0</v>
      </c>
      <c r="S114" s="11">
        <f>IFERROR(VLOOKUP($B114,[1]август!$B:$F,4, ),0)</f>
        <v>355.88</v>
      </c>
      <c r="T114" s="11">
        <f>IFERROR(VLOOKUP($B114,[1]август!$B:$F,5, ),0)</f>
        <v>0</v>
      </c>
      <c r="U114" s="11">
        <f>IFERROR(VLOOKUP($B114,[1]сентябрь!$B:$F,4, ),0)</f>
        <v>81.34</v>
      </c>
      <c r="V114" s="11">
        <f>IFERROR(VLOOKUP($B114,[1]сентябрь!$B:$F,5, ),0)</f>
        <v>500</v>
      </c>
      <c r="W114" s="11">
        <f>IFERROR(VLOOKUP($B114,[1]октябрь!$B:$F,4, ),0)</f>
        <v>197.31</v>
      </c>
      <c r="X114" s="11">
        <f>IFERROR(VLOOKUP($B114,[1]октябрь!$B:$F,5, ),0)</f>
        <v>0</v>
      </c>
      <c r="Y114" s="11">
        <f>IFERROR(VLOOKUP($B114,[1]ноябрь!$B:$F,4, ),0)</f>
        <v>250.72</v>
      </c>
      <c r="Z114" s="11">
        <f>IFERROR(VLOOKUP($B114,[1]ноябрь!$B:$F,5, ),0)</f>
        <v>0</v>
      </c>
      <c r="AA114" s="11">
        <f>IFERROR(VLOOKUP($B114,[1]декабрь!$B:$F,4, ),0)</f>
        <v>222.46</v>
      </c>
      <c r="AB114" s="11">
        <f>IFERROR(VLOOKUP($B114,[1]декабрь!$B:$F,5, ),0)</f>
        <v>0</v>
      </c>
      <c r="AC114" s="12">
        <f t="shared" si="1"/>
        <v>-283.92999999999995</v>
      </c>
    </row>
    <row r="115" spans="1:29" x14ac:dyDescent="0.25">
      <c r="A115" s="9" t="s">
        <v>133</v>
      </c>
      <c r="B115" s="10" t="s">
        <v>133</v>
      </c>
      <c r="C115" s="11">
        <f>IFERROR(VLOOKUP($B115,[1]январь!$B:$F,2, ),0)</f>
        <v>0</v>
      </c>
      <c r="D115" s="11">
        <f>IFERROR(VLOOKUP($B115,[1]январь!$B:$F,3, ),0)</f>
        <v>0</v>
      </c>
      <c r="E115" s="11">
        <f>IFERROR(VLOOKUP($B115,[1]январь!$B:$F,4, ),0)</f>
        <v>0</v>
      </c>
      <c r="F115" s="11">
        <f>IFERROR(VLOOKUP($B115,[1]январь!$B:$F,5, ),0)</f>
        <v>0</v>
      </c>
      <c r="G115" s="11">
        <f>IFERROR(VLOOKUP($B115,[1]февраль!$B:$F,4, ),0)</f>
        <v>0</v>
      </c>
      <c r="H115" s="11">
        <f>IFERROR(VLOOKUP($B115,[1]февраль!$B:$F,5, ),0)</f>
        <v>0</v>
      </c>
      <c r="I115" s="11">
        <f>IFERROR(VLOOKUP($B115,[1]март!$B:$F,4, ),0)</f>
        <v>0</v>
      </c>
      <c r="J115" s="11">
        <f>IFERROR(VLOOKUP($B115,[1]март!$B:$F,5, ),0)</f>
        <v>0</v>
      </c>
      <c r="K115" s="11">
        <f>IFERROR(VLOOKUP($B115,[1]апрель!$B:$F,4, ),0)</f>
        <v>0</v>
      </c>
      <c r="L115" s="11">
        <f>IFERROR(VLOOKUP($B115,[1]апрель!$B:$F,5, ),0)</f>
        <v>0</v>
      </c>
      <c r="M115" s="11">
        <f>IFERROR(VLOOKUP($B115,[1]май!$B:$F,4, ),0)</f>
        <v>976.93</v>
      </c>
      <c r="N115" s="11">
        <f>IFERROR(VLOOKUP($B115,[1]май!$B:$F,5, ),0)</f>
        <v>0</v>
      </c>
      <c r="O115" s="11">
        <f>IFERROR(VLOOKUP($B115,[1]июнь!$B:$F,4, ),0)</f>
        <v>3159.53</v>
      </c>
      <c r="P115" s="11">
        <f>IFERROR(VLOOKUP($B115,[1]июнь!$B:$F,5, ),0)</f>
        <v>2977</v>
      </c>
      <c r="Q115" s="11">
        <f>IFERROR(VLOOKUP($B115,[1]июль!$B:$F,4, ),0)</f>
        <v>4156.3900000000003</v>
      </c>
      <c r="R115" s="11">
        <f>IFERROR(VLOOKUP($B115,[1]июль!$B:$F,5, ),0)</f>
        <v>5315.85</v>
      </c>
      <c r="S115" s="11">
        <f>IFERROR(VLOOKUP($B115,[1]август!$B:$F,4, ),0)</f>
        <v>1756.37</v>
      </c>
      <c r="T115" s="11">
        <f>IFERROR(VLOOKUP($B115,[1]август!$B:$F,5, ),0)</f>
        <v>1800</v>
      </c>
      <c r="U115" s="11">
        <f>IFERROR(VLOOKUP($B115,[1]сентябрь!$B:$F,4, ),0)</f>
        <v>0</v>
      </c>
      <c r="V115" s="11">
        <f>IFERROR(VLOOKUP($B115,[1]сентябрь!$B:$F,5, ),0)</f>
        <v>0</v>
      </c>
      <c r="W115" s="11">
        <f>IFERROR(VLOOKUP($B115,[1]октябрь!$B:$F,4, ),0)</f>
        <v>0</v>
      </c>
      <c r="X115" s="11">
        <f>IFERROR(VLOOKUP($B115,[1]октябрь!$B:$F,5, ),0)</f>
        <v>0</v>
      </c>
      <c r="Y115" s="11">
        <f>IFERROR(VLOOKUP($B115,[1]ноябрь!$B:$F,4, ),0)</f>
        <v>4101</v>
      </c>
      <c r="Z115" s="11">
        <f>IFERROR(VLOOKUP($B115,[1]ноябрь!$B:$F,5, ),0)</f>
        <v>0</v>
      </c>
      <c r="AA115" s="11">
        <f>IFERROR(VLOOKUP($B115,[1]декабрь!$B:$F,4, ),0)</f>
        <v>469.25</v>
      </c>
      <c r="AB115" s="11">
        <f>IFERROR(VLOOKUP($B115,[1]декабрь!$B:$F,5, ),0)</f>
        <v>4526.62</v>
      </c>
      <c r="AC115" s="12">
        <f t="shared" si="1"/>
        <v>1.7053025658242404E-12</v>
      </c>
    </row>
    <row r="116" spans="1:29" x14ac:dyDescent="0.25">
      <c r="A116" s="13" t="s">
        <v>134</v>
      </c>
      <c r="B116" s="10" t="s">
        <v>134</v>
      </c>
      <c r="C116" s="11">
        <f>IFERROR(VLOOKUP($B116,[1]январь!$B:$F,2, ),0)</f>
        <v>0</v>
      </c>
      <c r="D116" s="11">
        <f>IFERROR(VLOOKUP($B116,[1]январь!$B:$F,3, ),0)</f>
        <v>0</v>
      </c>
      <c r="E116" s="11">
        <f>IFERROR(VLOOKUP($B116,[1]январь!$B:$F,4, ),0)</f>
        <v>0</v>
      </c>
      <c r="F116" s="11">
        <f>IFERROR(VLOOKUP($B116,[1]январь!$B:$F,5, ),0)</f>
        <v>0</v>
      </c>
      <c r="G116" s="11">
        <f>IFERROR(VLOOKUP($B116,[1]февраль!$B:$F,4, ),0)</f>
        <v>0</v>
      </c>
      <c r="H116" s="11">
        <f>IFERROR(VLOOKUP($B116,[1]февраль!$B:$F,5, ),0)</f>
        <v>0</v>
      </c>
      <c r="I116" s="11">
        <f>IFERROR(VLOOKUP($B116,[1]март!$B:$F,4, ),0)</f>
        <v>0</v>
      </c>
      <c r="J116" s="11">
        <f>IFERROR(VLOOKUP($B116,[1]март!$B:$F,5, ),0)</f>
        <v>0</v>
      </c>
      <c r="K116" s="11">
        <f>IFERROR(VLOOKUP($B116,[1]апрель!$B:$F,4, ),0)</f>
        <v>0</v>
      </c>
      <c r="L116" s="11">
        <f>IFERROR(VLOOKUP($B116,[1]апрель!$B:$F,5, ),0)</f>
        <v>0</v>
      </c>
      <c r="M116" s="11">
        <f>IFERROR(VLOOKUP($B116,[1]май!$B:$F,4, ),0)</f>
        <v>0</v>
      </c>
      <c r="N116" s="11">
        <f>IFERROR(VLOOKUP($B116,[1]май!$B:$F,5, ),0)</f>
        <v>0</v>
      </c>
      <c r="O116" s="11">
        <f>IFERROR(VLOOKUP($B116,[1]июнь!$B:$F,4, ),0)</f>
        <v>0</v>
      </c>
      <c r="P116" s="11">
        <f>IFERROR(VLOOKUP($B116,[1]июнь!$B:$F,5, ),0)</f>
        <v>0</v>
      </c>
      <c r="Q116" s="11">
        <f>IFERROR(VLOOKUP($B116,[1]июль!$B:$F,4, ),0)</f>
        <v>0</v>
      </c>
      <c r="R116" s="11">
        <f>IFERROR(VLOOKUP($B116,[1]июль!$B:$F,5, ),0)</f>
        <v>0</v>
      </c>
      <c r="S116" s="11">
        <f>IFERROR(VLOOKUP($B116,[1]август!$B:$F,4, ),0)</f>
        <v>0</v>
      </c>
      <c r="T116" s="11">
        <f>IFERROR(VLOOKUP($B116,[1]август!$B:$F,5, ),0)</f>
        <v>0</v>
      </c>
      <c r="U116" s="11">
        <f>IFERROR(VLOOKUP($B116,[1]сентябрь!$B:$F,4, ),0)</f>
        <v>0</v>
      </c>
      <c r="V116" s="11">
        <f>IFERROR(VLOOKUP($B116,[1]сентябрь!$B:$F,5, ),0)</f>
        <v>0</v>
      </c>
      <c r="W116" s="11">
        <f>IFERROR(VLOOKUP($B116,[1]октябрь!$B:$F,4, ),0)</f>
        <v>0</v>
      </c>
      <c r="X116" s="11">
        <f>IFERROR(VLOOKUP($B116,[1]октябрь!$B:$F,5, ),0)</f>
        <v>0</v>
      </c>
      <c r="Y116" s="11">
        <f>IFERROR(VLOOKUP($B116,[1]ноябрь!$B:$F,4, ),0)</f>
        <v>0</v>
      </c>
      <c r="Z116" s="11">
        <f>IFERROR(VLOOKUP($B116,[1]ноябрь!$B:$F,5, ),0)</f>
        <v>0</v>
      </c>
      <c r="AA116" s="11">
        <f>IFERROR(VLOOKUP($B116,[1]декабрь!$B:$F,4, ),0)</f>
        <v>0</v>
      </c>
      <c r="AB116" s="11">
        <f>IFERROR(VLOOKUP($B116,[1]декабрь!$B:$F,5, ),0)</f>
        <v>0</v>
      </c>
      <c r="AC116" s="12">
        <f t="shared" si="1"/>
        <v>0</v>
      </c>
    </row>
    <row r="117" spans="1:29" x14ac:dyDescent="0.25">
      <c r="A117" s="9" t="s">
        <v>135</v>
      </c>
      <c r="B117" s="10" t="s">
        <v>135</v>
      </c>
      <c r="C117" s="11">
        <f>IFERROR(VLOOKUP($B117,[1]январь!$B:$F,2, ),0)</f>
        <v>1123.97</v>
      </c>
      <c r="D117" s="11">
        <f>IFERROR(VLOOKUP($B117,[1]январь!$B:$F,3, ),0)</f>
        <v>0</v>
      </c>
      <c r="E117" s="11">
        <f>IFERROR(VLOOKUP($B117,[1]январь!$B:$F,4, ),0)</f>
        <v>1990.42</v>
      </c>
      <c r="F117" s="11">
        <f>IFERROR(VLOOKUP($B117,[1]январь!$B:$F,5, ),0)</f>
        <v>3114.39</v>
      </c>
      <c r="G117" s="11">
        <f>IFERROR(VLOOKUP($B117,[1]февраль!$B:$F,4, ),0)</f>
        <v>2889.04</v>
      </c>
      <c r="H117" s="11">
        <f>IFERROR(VLOOKUP($B117,[1]февраль!$B:$F,5, ),0)</f>
        <v>2889.04</v>
      </c>
      <c r="I117" s="11">
        <f>IFERROR(VLOOKUP($B117,[1]март!$B:$F,4, ),0)</f>
        <v>1686.33</v>
      </c>
      <c r="J117" s="11">
        <f>IFERROR(VLOOKUP($B117,[1]март!$B:$F,5, ),0)</f>
        <v>1686.33</v>
      </c>
      <c r="K117" s="11">
        <f>IFERROR(VLOOKUP($B117,[1]апрель!$B:$F,4, ),0)</f>
        <v>403.92</v>
      </c>
      <c r="L117" s="11">
        <f>IFERROR(VLOOKUP($B117,[1]апрель!$B:$F,5, ),0)</f>
        <v>0</v>
      </c>
      <c r="M117" s="11">
        <f>IFERROR(VLOOKUP($B117,[1]май!$B:$F,4, ),0)</f>
        <v>336.98</v>
      </c>
      <c r="N117" s="11">
        <f>IFERROR(VLOOKUP($B117,[1]май!$B:$F,5, ),0)</f>
        <v>0</v>
      </c>
      <c r="O117" s="11">
        <f>IFERROR(VLOOKUP($B117,[1]июнь!$B:$F,4, ),0)</f>
        <v>1265.3599999999999</v>
      </c>
      <c r="P117" s="11">
        <f>IFERROR(VLOOKUP($B117,[1]июнь!$B:$F,5, ),0)</f>
        <v>2006.26</v>
      </c>
      <c r="Q117" s="11">
        <f>IFERROR(VLOOKUP($B117,[1]июль!$B:$F,4, ),0)</f>
        <v>781.78</v>
      </c>
      <c r="R117" s="11">
        <f>IFERROR(VLOOKUP($B117,[1]июль!$B:$F,5, ),0)</f>
        <v>781.78</v>
      </c>
      <c r="S117" s="11">
        <f>IFERROR(VLOOKUP($B117,[1]август!$B:$F,4, ),0)</f>
        <v>694.03</v>
      </c>
      <c r="T117" s="11">
        <f>IFERROR(VLOOKUP($B117,[1]август!$B:$F,5, ),0)</f>
        <v>694.03</v>
      </c>
      <c r="U117" s="11">
        <f>IFERROR(VLOOKUP($B117,[1]сентябрь!$B:$F,4, ),0)</f>
        <v>568.08000000000004</v>
      </c>
      <c r="V117" s="11">
        <f>IFERROR(VLOOKUP($B117,[1]сентябрь!$B:$F,5, ),0)</f>
        <v>0</v>
      </c>
      <c r="W117" s="11">
        <f>IFERROR(VLOOKUP($B117,[1]октябрь!$B:$F,4, ),0)</f>
        <v>374.31</v>
      </c>
      <c r="X117" s="11">
        <f>IFERROR(VLOOKUP($B117,[1]октябрь!$B:$F,5, ),0)</f>
        <v>942.39</v>
      </c>
      <c r="Y117" s="11">
        <f>IFERROR(VLOOKUP($B117,[1]ноябрь!$B:$F,4, ),0)</f>
        <v>148.01</v>
      </c>
      <c r="Z117" s="11">
        <f>IFERROR(VLOOKUP($B117,[1]ноябрь!$B:$F,5, ),0)</f>
        <v>148.01</v>
      </c>
      <c r="AA117" s="11">
        <f>IFERROR(VLOOKUP($B117,[1]декабрь!$B:$F,4, ),0)</f>
        <v>1071.76</v>
      </c>
      <c r="AB117" s="11">
        <f>IFERROR(VLOOKUP($B117,[1]декабрь!$B:$F,5, ),0)</f>
        <v>0</v>
      </c>
      <c r="AC117" s="12">
        <f t="shared" si="1"/>
        <v>-1071.7599999999993</v>
      </c>
    </row>
    <row r="118" spans="1:29" x14ac:dyDescent="0.25">
      <c r="A118" s="13" t="s">
        <v>136</v>
      </c>
      <c r="B118" s="10" t="s">
        <v>136</v>
      </c>
      <c r="C118" s="11">
        <f>IFERROR(VLOOKUP($B118,[1]январь!$B:$F,2, ),0)</f>
        <v>0</v>
      </c>
      <c r="D118" s="11">
        <f>IFERROR(VLOOKUP($B118,[1]январь!$B:$F,3, ),0)</f>
        <v>0</v>
      </c>
      <c r="E118" s="11">
        <f>IFERROR(VLOOKUP($B118,[1]январь!$B:$F,4, ),0)</f>
        <v>0</v>
      </c>
      <c r="F118" s="11">
        <f>IFERROR(VLOOKUP($B118,[1]январь!$B:$F,5, ),0)</f>
        <v>0</v>
      </c>
      <c r="G118" s="11">
        <f>IFERROR(VLOOKUP($B118,[1]февраль!$B:$F,4, ),0)</f>
        <v>0</v>
      </c>
      <c r="H118" s="11">
        <f>IFERROR(VLOOKUP($B118,[1]февраль!$B:$F,5, ),0)</f>
        <v>0</v>
      </c>
      <c r="I118" s="11">
        <f>IFERROR(VLOOKUP($B118,[1]март!$B:$F,4, ),0)</f>
        <v>0</v>
      </c>
      <c r="J118" s="11">
        <f>IFERROR(VLOOKUP($B118,[1]март!$B:$F,5, ),0)</f>
        <v>0</v>
      </c>
      <c r="K118" s="11">
        <f>IFERROR(VLOOKUP($B118,[1]апрель!$B:$F,4, ),0)</f>
        <v>0</v>
      </c>
      <c r="L118" s="11">
        <f>IFERROR(VLOOKUP($B118,[1]апрель!$B:$F,5, ),0)</f>
        <v>0</v>
      </c>
      <c r="M118" s="11">
        <f>IFERROR(VLOOKUP($B118,[1]май!$B:$F,4, ),0)</f>
        <v>0</v>
      </c>
      <c r="N118" s="11">
        <f>IFERROR(VLOOKUP($B118,[1]май!$B:$F,5, ),0)</f>
        <v>0</v>
      </c>
      <c r="O118" s="11">
        <f>IFERROR(VLOOKUP($B118,[1]июнь!$B:$F,4, ),0)</f>
        <v>0</v>
      </c>
      <c r="P118" s="11">
        <f>IFERROR(VLOOKUP($B118,[1]июнь!$B:$F,5, ),0)</f>
        <v>0</v>
      </c>
      <c r="Q118" s="11">
        <f>IFERROR(VLOOKUP($B118,[1]июль!$B:$F,4, ),0)</f>
        <v>0</v>
      </c>
      <c r="R118" s="11">
        <f>IFERROR(VLOOKUP($B118,[1]июль!$B:$F,5, ),0)</f>
        <v>0</v>
      </c>
      <c r="S118" s="11">
        <f>IFERROR(VLOOKUP($B118,[1]август!$B:$F,4, ),0)</f>
        <v>0</v>
      </c>
      <c r="T118" s="11">
        <f>IFERROR(VLOOKUP($B118,[1]август!$B:$F,5, ),0)</f>
        <v>0</v>
      </c>
      <c r="U118" s="11">
        <f>IFERROR(VLOOKUP($B118,[1]сентябрь!$B:$F,4, ),0)</f>
        <v>0</v>
      </c>
      <c r="V118" s="11">
        <f>IFERROR(VLOOKUP($B118,[1]сентябрь!$B:$F,5, ),0)</f>
        <v>0</v>
      </c>
      <c r="W118" s="11">
        <f>IFERROR(VLOOKUP($B118,[1]октябрь!$B:$F,4, ),0)</f>
        <v>0</v>
      </c>
      <c r="X118" s="11">
        <f>IFERROR(VLOOKUP($B118,[1]октябрь!$B:$F,5, ),0)</f>
        <v>0</v>
      </c>
      <c r="Y118" s="11">
        <f>IFERROR(VLOOKUP($B118,[1]ноябрь!$B:$F,4, ),0)</f>
        <v>0</v>
      </c>
      <c r="Z118" s="11">
        <f>IFERROR(VLOOKUP($B118,[1]ноябрь!$B:$F,5, ),0)</f>
        <v>0</v>
      </c>
      <c r="AA118" s="11">
        <f>IFERROR(VLOOKUP($B118,[1]декабрь!$B:$F,4, ),0)</f>
        <v>0</v>
      </c>
      <c r="AB118" s="11">
        <f>IFERROR(VLOOKUP($B118,[1]декабрь!$B:$F,5, ),0)</f>
        <v>0</v>
      </c>
      <c r="AC118" s="12">
        <f t="shared" si="1"/>
        <v>0</v>
      </c>
    </row>
    <row r="119" spans="1:29" x14ac:dyDescent="0.25">
      <c r="A119" s="9" t="s">
        <v>137</v>
      </c>
      <c r="B119" s="10" t="s">
        <v>137</v>
      </c>
      <c r="C119" s="11">
        <f>IFERROR(VLOOKUP($B119,[1]январь!$B:$F,2, ),0)</f>
        <v>0</v>
      </c>
      <c r="D119" s="11">
        <f>IFERROR(VLOOKUP($B119,[1]январь!$B:$F,3, ),0)</f>
        <v>0</v>
      </c>
      <c r="E119" s="11">
        <f>IFERROR(VLOOKUP($B119,[1]январь!$B:$F,4, ),0)</f>
        <v>0</v>
      </c>
      <c r="F119" s="11">
        <f>IFERROR(VLOOKUP($B119,[1]январь!$B:$F,5, ),0)</f>
        <v>0</v>
      </c>
      <c r="G119" s="11">
        <f>IFERROR(VLOOKUP($B119,[1]февраль!$B:$F,4, ),0)</f>
        <v>0</v>
      </c>
      <c r="H119" s="11">
        <f>IFERROR(VLOOKUP($B119,[1]февраль!$B:$F,5, ),0)</f>
        <v>0</v>
      </c>
      <c r="I119" s="11">
        <f>IFERROR(VLOOKUP($B119,[1]март!$B:$F,4, ),0)</f>
        <v>0</v>
      </c>
      <c r="J119" s="11">
        <f>IFERROR(VLOOKUP($B119,[1]март!$B:$F,5, ),0)</f>
        <v>0</v>
      </c>
      <c r="K119" s="11">
        <f>IFERROR(VLOOKUP($B119,[1]апрель!$B:$F,4, ),0)</f>
        <v>0</v>
      </c>
      <c r="L119" s="11">
        <f>IFERROR(VLOOKUP($B119,[1]апрель!$B:$F,5, ),0)</f>
        <v>0</v>
      </c>
      <c r="M119" s="11">
        <f>IFERROR(VLOOKUP($B119,[1]май!$B:$F,4, ),0)</f>
        <v>0</v>
      </c>
      <c r="N119" s="11">
        <f>IFERROR(VLOOKUP($B119,[1]май!$B:$F,5, ),0)</f>
        <v>0</v>
      </c>
      <c r="O119" s="11">
        <f>IFERROR(VLOOKUP($B119,[1]июнь!$B:$F,4, ),0)</f>
        <v>0</v>
      </c>
      <c r="P119" s="11">
        <f>IFERROR(VLOOKUP($B119,[1]июнь!$B:$F,5, ),0)</f>
        <v>0</v>
      </c>
      <c r="Q119" s="11">
        <f>IFERROR(VLOOKUP($B119,[1]июль!$B:$F,4, ),0)</f>
        <v>0</v>
      </c>
      <c r="R119" s="11">
        <f>IFERROR(VLOOKUP($B119,[1]июль!$B:$F,5, ),0)</f>
        <v>0</v>
      </c>
      <c r="S119" s="11">
        <f>IFERROR(VLOOKUP($B119,[1]август!$B:$F,4, ),0)</f>
        <v>0</v>
      </c>
      <c r="T119" s="11">
        <f>IFERROR(VLOOKUP($B119,[1]август!$B:$F,5, ),0)</f>
        <v>0</v>
      </c>
      <c r="U119" s="11">
        <f>IFERROR(VLOOKUP($B119,[1]сентябрь!$B:$F,4, ),0)</f>
        <v>0</v>
      </c>
      <c r="V119" s="11">
        <f>IFERROR(VLOOKUP($B119,[1]сентябрь!$B:$F,5, ),0)</f>
        <v>0</v>
      </c>
      <c r="W119" s="11">
        <f>IFERROR(VLOOKUP($B119,[1]октябрь!$B:$F,4, ),0)</f>
        <v>0</v>
      </c>
      <c r="X119" s="11">
        <f>IFERROR(VLOOKUP($B119,[1]октябрь!$B:$F,5, ),0)</f>
        <v>0</v>
      </c>
      <c r="Y119" s="11">
        <f>IFERROR(VLOOKUP($B119,[1]ноябрь!$B:$F,4, ),0)</f>
        <v>0</v>
      </c>
      <c r="Z119" s="11">
        <f>IFERROR(VLOOKUP($B119,[1]ноябрь!$B:$F,5, ),0)</f>
        <v>0</v>
      </c>
      <c r="AA119" s="11">
        <f>IFERROR(VLOOKUP($B119,[1]декабрь!$B:$F,4, ),0)</f>
        <v>0</v>
      </c>
      <c r="AB119" s="11">
        <f>IFERROR(VLOOKUP($B119,[1]декабрь!$B:$F,5, ),0)</f>
        <v>0</v>
      </c>
      <c r="AC119" s="12">
        <f t="shared" si="1"/>
        <v>0</v>
      </c>
    </row>
    <row r="120" spans="1:29" x14ac:dyDescent="0.25">
      <c r="A120" s="13" t="s">
        <v>138</v>
      </c>
      <c r="B120" s="10" t="s">
        <v>138</v>
      </c>
      <c r="C120" s="11">
        <f>IFERROR(VLOOKUP($B120,[1]январь!$B:$F,2, ),0)</f>
        <v>0</v>
      </c>
      <c r="D120" s="11">
        <f>IFERROR(VLOOKUP($B120,[1]январь!$B:$F,3, ),0)</f>
        <v>0</v>
      </c>
      <c r="E120" s="11">
        <f>IFERROR(VLOOKUP($B120,[1]январь!$B:$F,4, ),0)</f>
        <v>0</v>
      </c>
      <c r="F120" s="11">
        <f>IFERROR(VLOOKUP($B120,[1]январь!$B:$F,5, ),0)</f>
        <v>0</v>
      </c>
      <c r="G120" s="11">
        <f>IFERROR(VLOOKUP($B120,[1]февраль!$B:$F,4, ),0)</f>
        <v>0</v>
      </c>
      <c r="H120" s="11">
        <f>IFERROR(VLOOKUP($B120,[1]февраль!$B:$F,5, ),0)</f>
        <v>0</v>
      </c>
      <c r="I120" s="11">
        <f>IFERROR(VLOOKUP($B120,[1]март!$B:$F,4, ),0)</f>
        <v>0</v>
      </c>
      <c r="J120" s="11">
        <f>IFERROR(VLOOKUP($B120,[1]март!$B:$F,5, ),0)</f>
        <v>0</v>
      </c>
      <c r="K120" s="11">
        <f>IFERROR(VLOOKUP($B120,[1]апрель!$B:$F,4, ),0)</f>
        <v>0</v>
      </c>
      <c r="L120" s="11">
        <f>IFERROR(VLOOKUP($B120,[1]апрель!$B:$F,5, ),0)</f>
        <v>0</v>
      </c>
      <c r="M120" s="11">
        <f>IFERROR(VLOOKUP($B120,[1]май!$B:$F,4, ),0)</f>
        <v>0</v>
      </c>
      <c r="N120" s="11">
        <f>IFERROR(VLOOKUP($B120,[1]май!$B:$F,5, ),0)</f>
        <v>0</v>
      </c>
      <c r="O120" s="11">
        <f>IFERROR(VLOOKUP($B120,[1]июнь!$B:$F,4, ),0)</f>
        <v>0</v>
      </c>
      <c r="P120" s="11">
        <f>IFERROR(VLOOKUP($B120,[1]июнь!$B:$F,5, ),0)</f>
        <v>0</v>
      </c>
      <c r="Q120" s="11">
        <f>IFERROR(VLOOKUP($B120,[1]июль!$B:$F,4, ),0)</f>
        <v>0</v>
      </c>
      <c r="R120" s="11">
        <f>IFERROR(VLOOKUP($B120,[1]июль!$B:$F,5, ),0)</f>
        <v>0</v>
      </c>
      <c r="S120" s="11">
        <f>IFERROR(VLOOKUP($B120,[1]август!$B:$F,4, ),0)</f>
        <v>0</v>
      </c>
      <c r="T120" s="11">
        <f>IFERROR(VLOOKUP($B120,[1]август!$B:$F,5, ),0)</f>
        <v>0</v>
      </c>
      <c r="U120" s="11">
        <f>IFERROR(VLOOKUP($B120,[1]сентябрь!$B:$F,4, ),0)</f>
        <v>0</v>
      </c>
      <c r="V120" s="11">
        <f>IFERROR(VLOOKUP($B120,[1]сентябрь!$B:$F,5, ),0)</f>
        <v>0</v>
      </c>
      <c r="W120" s="11">
        <f>IFERROR(VLOOKUP($B120,[1]октябрь!$B:$F,4, ),0)</f>
        <v>0</v>
      </c>
      <c r="X120" s="11">
        <f>IFERROR(VLOOKUP($B120,[1]октябрь!$B:$F,5, ),0)</f>
        <v>0</v>
      </c>
      <c r="Y120" s="11">
        <f>IFERROR(VLOOKUP($B120,[1]ноябрь!$B:$F,4, ),0)</f>
        <v>0</v>
      </c>
      <c r="Z120" s="11">
        <f>IFERROR(VLOOKUP($B120,[1]ноябрь!$B:$F,5, ),0)</f>
        <v>0</v>
      </c>
      <c r="AA120" s="11">
        <f>IFERROR(VLOOKUP($B120,[1]декабрь!$B:$F,4, ),0)</f>
        <v>0</v>
      </c>
      <c r="AB120" s="11">
        <f>IFERROR(VLOOKUP($B120,[1]декабрь!$B:$F,5, ),0)</f>
        <v>0</v>
      </c>
      <c r="AC120" s="12">
        <f t="shared" si="1"/>
        <v>0</v>
      </c>
    </row>
    <row r="121" spans="1:29" x14ac:dyDescent="0.25">
      <c r="A121" s="9" t="s">
        <v>139</v>
      </c>
      <c r="B121" s="10" t="s">
        <v>139</v>
      </c>
      <c r="C121" s="11">
        <f>IFERROR(VLOOKUP($B121,[1]январь!$B:$F,2, ),0)</f>
        <v>0</v>
      </c>
      <c r="D121" s="11">
        <f>IFERROR(VLOOKUP($B121,[1]январь!$B:$F,3, ),0)</f>
        <v>0</v>
      </c>
      <c r="E121" s="11">
        <f>IFERROR(VLOOKUP($B121,[1]январь!$B:$F,4, ),0)</f>
        <v>0</v>
      </c>
      <c r="F121" s="11">
        <f>IFERROR(VLOOKUP($B121,[1]январь!$B:$F,5, ),0)</f>
        <v>0</v>
      </c>
      <c r="G121" s="11">
        <f>IFERROR(VLOOKUP($B121,[1]февраль!$B:$F,4, ),0)</f>
        <v>0</v>
      </c>
      <c r="H121" s="11">
        <f>IFERROR(VLOOKUP($B121,[1]февраль!$B:$F,5, ),0)</f>
        <v>0</v>
      </c>
      <c r="I121" s="11">
        <f>IFERROR(VLOOKUP($B121,[1]март!$B:$F,4, ),0)</f>
        <v>0</v>
      </c>
      <c r="J121" s="11">
        <f>IFERROR(VLOOKUP($B121,[1]март!$B:$F,5, ),0)</f>
        <v>0</v>
      </c>
      <c r="K121" s="11">
        <f>IFERROR(VLOOKUP($B121,[1]апрель!$B:$F,4, ),0)</f>
        <v>0</v>
      </c>
      <c r="L121" s="11">
        <f>IFERROR(VLOOKUP($B121,[1]апрель!$B:$F,5, ),0)</f>
        <v>0</v>
      </c>
      <c r="M121" s="11">
        <f>IFERROR(VLOOKUP($B121,[1]май!$B:$F,4, ),0)</f>
        <v>0</v>
      </c>
      <c r="N121" s="11">
        <f>IFERROR(VLOOKUP($B121,[1]май!$B:$F,5, ),0)</f>
        <v>0</v>
      </c>
      <c r="O121" s="11">
        <f>IFERROR(VLOOKUP($B121,[1]июнь!$B:$F,4, ),0)</f>
        <v>0</v>
      </c>
      <c r="P121" s="11">
        <f>IFERROR(VLOOKUP($B121,[1]июнь!$B:$F,5, ),0)</f>
        <v>0</v>
      </c>
      <c r="Q121" s="11">
        <f>IFERROR(VLOOKUP($B121,[1]июль!$B:$F,4, ),0)</f>
        <v>0</v>
      </c>
      <c r="R121" s="11">
        <f>IFERROR(VLOOKUP($B121,[1]июль!$B:$F,5, ),0)</f>
        <v>0</v>
      </c>
      <c r="S121" s="11">
        <f>IFERROR(VLOOKUP($B121,[1]август!$B:$F,4, ),0)</f>
        <v>0</v>
      </c>
      <c r="T121" s="11">
        <f>IFERROR(VLOOKUP($B121,[1]август!$B:$F,5, ),0)</f>
        <v>0</v>
      </c>
      <c r="U121" s="11">
        <f>IFERROR(VLOOKUP($B121,[1]сентябрь!$B:$F,4, ),0)</f>
        <v>0</v>
      </c>
      <c r="V121" s="11">
        <f>IFERROR(VLOOKUP($B121,[1]сентябрь!$B:$F,5, ),0)</f>
        <v>0</v>
      </c>
      <c r="W121" s="11">
        <f>IFERROR(VLOOKUP($B121,[1]октябрь!$B:$F,4, ),0)</f>
        <v>0</v>
      </c>
      <c r="X121" s="11">
        <f>IFERROR(VLOOKUP($B121,[1]октябрь!$B:$F,5, ),0)</f>
        <v>0</v>
      </c>
      <c r="Y121" s="11">
        <f>IFERROR(VLOOKUP($B121,[1]ноябрь!$B:$F,4, ),0)</f>
        <v>0</v>
      </c>
      <c r="Z121" s="11">
        <f>IFERROR(VLOOKUP($B121,[1]ноябрь!$B:$F,5, ),0)</f>
        <v>0</v>
      </c>
      <c r="AA121" s="11">
        <f>IFERROR(VLOOKUP($B121,[1]декабрь!$B:$F,4, ),0)</f>
        <v>0</v>
      </c>
      <c r="AB121" s="11">
        <f>IFERROR(VLOOKUP($B121,[1]декабрь!$B:$F,5, ),0)</f>
        <v>0</v>
      </c>
      <c r="AC121" s="12">
        <f t="shared" si="1"/>
        <v>0</v>
      </c>
    </row>
    <row r="122" spans="1:29" x14ac:dyDescent="0.25">
      <c r="A122" s="13" t="s">
        <v>140</v>
      </c>
      <c r="B122" s="10" t="s">
        <v>140</v>
      </c>
      <c r="C122" s="11">
        <f>IFERROR(VLOOKUP($B122,[1]январь!$B:$F,2, ),0)</f>
        <v>0</v>
      </c>
      <c r="D122" s="11">
        <f>IFERROR(VLOOKUP($B122,[1]январь!$B:$F,3, ),0)</f>
        <v>765.7</v>
      </c>
      <c r="E122" s="11">
        <f>IFERROR(VLOOKUP($B122,[1]январь!$B:$F,4, ),0)</f>
        <v>0</v>
      </c>
      <c r="F122" s="11">
        <f>IFERROR(VLOOKUP($B122,[1]январь!$B:$F,5, ),0)</f>
        <v>0</v>
      </c>
      <c r="G122" s="11">
        <f>IFERROR(VLOOKUP($B122,[1]февраль!$B:$F,4, ),0)</f>
        <v>0</v>
      </c>
      <c r="H122" s="11">
        <f>IFERROR(VLOOKUP($B122,[1]февраль!$B:$F,5, ),0)</f>
        <v>0</v>
      </c>
      <c r="I122" s="11">
        <f>IFERROR(VLOOKUP($B122,[1]март!$B:$F,4, ),0)</f>
        <v>0</v>
      </c>
      <c r="J122" s="11">
        <f>IFERROR(VLOOKUP($B122,[1]март!$B:$F,5, ),0)</f>
        <v>0</v>
      </c>
      <c r="K122" s="11">
        <f>IFERROR(VLOOKUP($B122,[1]апрель!$B:$F,4, ),0)</f>
        <v>0</v>
      </c>
      <c r="L122" s="11">
        <f>IFERROR(VLOOKUP($B122,[1]апрель!$B:$F,5, ),0)</f>
        <v>0</v>
      </c>
      <c r="M122" s="11">
        <f>IFERROR(VLOOKUP($B122,[1]май!$B:$F,4, ),0)</f>
        <v>0</v>
      </c>
      <c r="N122" s="11">
        <f>IFERROR(VLOOKUP($B122,[1]май!$B:$F,5, ),0)</f>
        <v>0</v>
      </c>
      <c r="O122" s="11">
        <f>IFERROR(VLOOKUP($B122,[1]июнь!$B:$F,4, ),0)</f>
        <v>0</v>
      </c>
      <c r="P122" s="11">
        <f>IFERROR(VLOOKUP($B122,[1]июнь!$B:$F,5, ),0)</f>
        <v>0</v>
      </c>
      <c r="Q122" s="11">
        <f>IFERROR(VLOOKUP($B122,[1]июль!$B:$F,4, ),0)</f>
        <v>0</v>
      </c>
      <c r="R122" s="11">
        <f>IFERROR(VLOOKUP($B122,[1]июль!$B:$F,5, ),0)</f>
        <v>0</v>
      </c>
      <c r="S122" s="11">
        <f>IFERROR(VLOOKUP($B122,[1]август!$B:$F,4, ),0)</f>
        <v>0</v>
      </c>
      <c r="T122" s="11">
        <f>IFERROR(VLOOKUP($B122,[1]август!$B:$F,5, ),0)</f>
        <v>0</v>
      </c>
      <c r="U122" s="11">
        <f>IFERROR(VLOOKUP($B122,[1]сентябрь!$B:$F,4, ),0)</f>
        <v>0</v>
      </c>
      <c r="V122" s="11">
        <f>IFERROR(VLOOKUP($B122,[1]сентябрь!$B:$F,5, ),0)</f>
        <v>0</v>
      </c>
      <c r="W122" s="11">
        <f>IFERROR(VLOOKUP($B122,[1]октябрь!$B:$F,4, ),0)</f>
        <v>0</v>
      </c>
      <c r="X122" s="11">
        <f>IFERROR(VLOOKUP($B122,[1]октябрь!$B:$F,5, ),0)</f>
        <v>0</v>
      </c>
      <c r="Y122" s="11">
        <f>IFERROR(VLOOKUP($B122,[1]ноябрь!$B:$F,4, ),0)</f>
        <v>0</v>
      </c>
      <c r="Z122" s="11">
        <f>IFERROR(VLOOKUP($B122,[1]ноябрь!$B:$F,5, ),0)</f>
        <v>0</v>
      </c>
      <c r="AA122" s="11">
        <f>IFERROR(VLOOKUP($B122,[1]декабрь!$B:$F,4, ),0)</f>
        <v>0</v>
      </c>
      <c r="AB122" s="11">
        <f>IFERROR(VLOOKUP($B122,[1]декабрь!$B:$F,5, ),0)</f>
        <v>0</v>
      </c>
      <c r="AC122" s="12">
        <f t="shared" si="1"/>
        <v>765.7</v>
      </c>
    </row>
    <row r="123" spans="1:29" x14ac:dyDescent="0.25">
      <c r="A123" s="9" t="s">
        <v>141</v>
      </c>
      <c r="B123" s="10" t="s">
        <v>141</v>
      </c>
      <c r="C123" s="11">
        <f>IFERROR(VLOOKUP($B123,[1]январь!$B:$F,2, ),0)</f>
        <v>0</v>
      </c>
      <c r="D123" s="11">
        <f>IFERROR(VLOOKUP($B123,[1]январь!$B:$F,3, ),0)</f>
        <v>17615.13</v>
      </c>
      <c r="E123" s="11">
        <f>IFERROR(VLOOKUP($B123,[1]январь!$B:$F,4, ),0)</f>
        <v>4207.3599999999997</v>
      </c>
      <c r="F123" s="11">
        <f>IFERROR(VLOOKUP($B123,[1]январь!$B:$F,5, ),0)</f>
        <v>0</v>
      </c>
      <c r="G123" s="11">
        <f>IFERROR(VLOOKUP($B123,[1]февраль!$B:$F,4, ),0)</f>
        <v>1339.8</v>
      </c>
      <c r="H123" s="11">
        <f>IFERROR(VLOOKUP($B123,[1]февраль!$B:$F,5, ),0)</f>
        <v>0</v>
      </c>
      <c r="I123" s="11">
        <f>IFERROR(VLOOKUP($B123,[1]март!$B:$F,4, ),0)</f>
        <v>132.97</v>
      </c>
      <c r="J123" s="11">
        <f>IFERROR(VLOOKUP($B123,[1]март!$B:$F,5, ),0)</f>
        <v>0</v>
      </c>
      <c r="K123" s="11">
        <f>IFERROR(VLOOKUP($B123,[1]апрель!$B:$F,4, ),0)</f>
        <v>230.63</v>
      </c>
      <c r="L123" s="11">
        <f>IFERROR(VLOOKUP($B123,[1]апрель!$B:$F,5, ),0)</f>
        <v>0</v>
      </c>
      <c r="M123" s="11">
        <f>IFERROR(VLOOKUP($B123,[1]май!$B:$F,4, ),0)</f>
        <v>250.97</v>
      </c>
      <c r="N123" s="11">
        <f>IFERROR(VLOOKUP($B123,[1]май!$B:$F,5, ),0)</f>
        <v>0</v>
      </c>
      <c r="O123" s="11">
        <f>IFERROR(VLOOKUP($B123,[1]июнь!$B:$F,4, ),0)</f>
        <v>288.7</v>
      </c>
      <c r="P123" s="11">
        <f>IFERROR(VLOOKUP($B123,[1]июнь!$B:$F,5, ),0)</f>
        <v>0</v>
      </c>
      <c r="Q123" s="11">
        <f>IFERROR(VLOOKUP($B123,[1]июль!$B:$F,4, ),0)</f>
        <v>298.17</v>
      </c>
      <c r="R123" s="11">
        <f>IFERROR(VLOOKUP($B123,[1]июль!$B:$F,5, ),0)</f>
        <v>0</v>
      </c>
      <c r="S123" s="11">
        <f>IFERROR(VLOOKUP($B123,[1]август!$B:$F,4, ),0)</f>
        <v>503.08</v>
      </c>
      <c r="T123" s="11">
        <f>IFERROR(VLOOKUP($B123,[1]август!$B:$F,5, ),0)</f>
        <v>0</v>
      </c>
      <c r="U123" s="11">
        <f>IFERROR(VLOOKUP($B123,[1]сентябрь!$B:$F,4, ),0)</f>
        <v>0.18</v>
      </c>
      <c r="V123" s="11">
        <f>IFERROR(VLOOKUP($B123,[1]сентябрь!$B:$F,5, ),0)</f>
        <v>0</v>
      </c>
      <c r="W123" s="11">
        <f>IFERROR(VLOOKUP($B123,[1]октябрь!$B:$F,4, ),0)</f>
        <v>911.96</v>
      </c>
      <c r="X123" s="11">
        <f>IFERROR(VLOOKUP($B123,[1]октябрь!$B:$F,5, ),0)</f>
        <v>0</v>
      </c>
      <c r="Y123" s="11">
        <f>IFERROR(VLOOKUP($B123,[1]ноябрь!$B:$F,4, ),0)</f>
        <v>151.27000000000001</v>
      </c>
      <c r="Z123" s="11">
        <f>IFERROR(VLOOKUP($B123,[1]ноябрь!$B:$F,5, ),0)</f>
        <v>0</v>
      </c>
      <c r="AA123" s="11">
        <f>IFERROR(VLOOKUP($B123,[1]декабрь!$B:$F,4, ),0)</f>
        <v>275.10000000000002</v>
      </c>
      <c r="AB123" s="11">
        <f>IFERROR(VLOOKUP($B123,[1]декабрь!$B:$F,5, ),0)</f>
        <v>0</v>
      </c>
      <c r="AC123" s="12">
        <f t="shared" si="1"/>
        <v>9024.940000000006</v>
      </c>
    </row>
    <row r="124" spans="1:29" x14ac:dyDescent="0.25">
      <c r="A124" s="13" t="s">
        <v>142</v>
      </c>
      <c r="B124" s="10" t="s">
        <v>142</v>
      </c>
      <c r="C124" s="11">
        <f>IFERROR(VLOOKUP($B124,[1]январь!$B:$F,2, ),0)</f>
        <v>0</v>
      </c>
      <c r="D124" s="11">
        <f>IFERROR(VLOOKUP($B124,[1]январь!$B:$F,3, ),0)</f>
        <v>155.4</v>
      </c>
      <c r="E124" s="11">
        <f>IFERROR(VLOOKUP($B124,[1]январь!$B:$F,4, ),0)</f>
        <v>45.32</v>
      </c>
      <c r="F124" s="11">
        <f>IFERROR(VLOOKUP($B124,[1]январь!$B:$F,5, ),0)</f>
        <v>0</v>
      </c>
      <c r="G124" s="11">
        <f>IFERROR(VLOOKUP($B124,[1]февраль!$B:$F,4, ),0)</f>
        <v>0</v>
      </c>
      <c r="H124" s="11">
        <f>IFERROR(VLOOKUP($B124,[1]февраль!$B:$F,5, ),0)</f>
        <v>0</v>
      </c>
      <c r="I124" s="11">
        <f>IFERROR(VLOOKUP($B124,[1]март!$B:$F,4, ),0)</f>
        <v>0</v>
      </c>
      <c r="J124" s="11">
        <f>IFERROR(VLOOKUP($B124,[1]март!$B:$F,5, ),0)</f>
        <v>0</v>
      </c>
      <c r="K124" s="11">
        <f>IFERROR(VLOOKUP($B124,[1]апрель!$B:$F,4, ),0)</f>
        <v>0</v>
      </c>
      <c r="L124" s="11">
        <f>IFERROR(VLOOKUP($B124,[1]апрель!$B:$F,5, ),0)</f>
        <v>0</v>
      </c>
      <c r="M124" s="11">
        <f>IFERROR(VLOOKUP($B124,[1]май!$B:$F,4, ),0)</f>
        <v>0</v>
      </c>
      <c r="N124" s="11">
        <f>IFERROR(VLOOKUP($B124,[1]май!$B:$F,5, ),0)</f>
        <v>0</v>
      </c>
      <c r="O124" s="11">
        <f>IFERROR(VLOOKUP($B124,[1]июнь!$B:$F,4, ),0)</f>
        <v>0</v>
      </c>
      <c r="P124" s="11">
        <f>IFERROR(VLOOKUP($B124,[1]июнь!$B:$F,5, ),0)</f>
        <v>0</v>
      </c>
      <c r="Q124" s="11">
        <f>IFERROR(VLOOKUP($B124,[1]июль!$B:$F,4, ),0)</f>
        <v>0</v>
      </c>
      <c r="R124" s="11">
        <f>IFERROR(VLOOKUP($B124,[1]июль!$B:$F,5, ),0)</f>
        <v>0</v>
      </c>
      <c r="S124" s="11">
        <f>IFERROR(VLOOKUP($B124,[1]август!$B:$F,4, ),0)</f>
        <v>0</v>
      </c>
      <c r="T124" s="11">
        <f>IFERROR(VLOOKUP($B124,[1]август!$B:$F,5, ),0)</f>
        <v>0</v>
      </c>
      <c r="U124" s="11">
        <f>IFERROR(VLOOKUP($B124,[1]сентябрь!$B:$F,4, ),0)</f>
        <v>0</v>
      </c>
      <c r="V124" s="11">
        <f>IFERROR(VLOOKUP($B124,[1]сентябрь!$B:$F,5, ),0)</f>
        <v>0</v>
      </c>
      <c r="W124" s="11">
        <f>IFERROR(VLOOKUP($B124,[1]октябрь!$B:$F,4, ),0)</f>
        <v>0</v>
      </c>
      <c r="X124" s="11">
        <f>IFERROR(VLOOKUP($B124,[1]октябрь!$B:$F,5, ),0)</f>
        <v>5000</v>
      </c>
      <c r="Y124" s="11">
        <f>IFERROR(VLOOKUP($B124,[1]ноябрь!$B:$F,4, ),0)</f>
        <v>6462</v>
      </c>
      <c r="Z124" s="11">
        <f>IFERROR(VLOOKUP($B124,[1]ноябрь!$B:$F,5, ),0)</f>
        <v>0</v>
      </c>
      <c r="AA124" s="11">
        <f>IFERROR(VLOOKUP($B124,[1]декабрь!$B:$F,4, ),0)</f>
        <v>5665.59</v>
      </c>
      <c r="AB124" s="11">
        <f>IFERROR(VLOOKUP($B124,[1]декабрь!$B:$F,5, ),0)</f>
        <v>9900</v>
      </c>
      <c r="AC124" s="12">
        <f t="shared" si="1"/>
        <v>2882.4899999999993</v>
      </c>
    </row>
    <row r="125" spans="1:29" x14ac:dyDescent="0.25">
      <c r="A125" s="9" t="s">
        <v>143</v>
      </c>
      <c r="B125" s="10" t="s">
        <v>143</v>
      </c>
      <c r="C125" s="11">
        <f>IFERROR(VLOOKUP($B125,[1]январь!$B:$F,2, ),0)</f>
        <v>0</v>
      </c>
      <c r="D125" s="11">
        <f>IFERROR(VLOOKUP($B125,[1]январь!$B:$F,3, ),0)</f>
        <v>0</v>
      </c>
      <c r="E125" s="11">
        <f>IFERROR(VLOOKUP($B125,[1]январь!$B:$F,4, ),0)</f>
        <v>0</v>
      </c>
      <c r="F125" s="11">
        <f>IFERROR(VLOOKUP($B125,[1]январь!$B:$F,5, ),0)</f>
        <v>0</v>
      </c>
      <c r="G125" s="11">
        <f>IFERROR(VLOOKUP($B125,[1]февраль!$B:$F,4, ),0)</f>
        <v>0</v>
      </c>
      <c r="H125" s="11">
        <f>IFERROR(VLOOKUP($B125,[1]февраль!$B:$F,5, ),0)</f>
        <v>0</v>
      </c>
      <c r="I125" s="11">
        <f>IFERROR(VLOOKUP($B125,[1]март!$B:$F,4, ),0)</f>
        <v>0</v>
      </c>
      <c r="J125" s="11">
        <f>IFERROR(VLOOKUP($B125,[1]март!$B:$F,5, ),0)</f>
        <v>0</v>
      </c>
      <c r="K125" s="11">
        <f>IFERROR(VLOOKUP($B125,[1]апрель!$B:$F,4, ),0)</f>
        <v>0</v>
      </c>
      <c r="L125" s="11">
        <f>IFERROR(VLOOKUP($B125,[1]апрель!$B:$F,5, ),0)</f>
        <v>0</v>
      </c>
      <c r="M125" s="11">
        <f>IFERROR(VLOOKUP($B125,[1]май!$B:$F,4, ),0)</f>
        <v>0</v>
      </c>
      <c r="N125" s="11">
        <f>IFERROR(VLOOKUP($B125,[1]май!$B:$F,5, ),0)</f>
        <v>0</v>
      </c>
      <c r="O125" s="11">
        <f>IFERROR(VLOOKUP($B125,[1]июнь!$B:$F,4, ),0)</f>
        <v>0</v>
      </c>
      <c r="P125" s="11">
        <f>IFERROR(VLOOKUP($B125,[1]июнь!$B:$F,5, ),0)</f>
        <v>0</v>
      </c>
      <c r="Q125" s="11">
        <f>IFERROR(VLOOKUP($B125,[1]июль!$B:$F,4, ),0)</f>
        <v>0</v>
      </c>
      <c r="R125" s="11">
        <f>IFERROR(VLOOKUP($B125,[1]июль!$B:$F,5, ),0)</f>
        <v>0</v>
      </c>
      <c r="S125" s="11">
        <f>IFERROR(VLOOKUP($B125,[1]август!$B:$F,4, ),0)</f>
        <v>0</v>
      </c>
      <c r="T125" s="11">
        <f>IFERROR(VLOOKUP($B125,[1]август!$B:$F,5, ),0)</f>
        <v>0</v>
      </c>
      <c r="U125" s="11">
        <f>IFERROR(VLOOKUP($B125,[1]сентябрь!$B:$F,4, ),0)</f>
        <v>0</v>
      </c>
      <c r="V125" s="11">
        <f>IFERROR(VLOOKUP($B125,[1]сентябрь!$B:$F,5, ),0)</f>
        <v>0</v>
      </c>
      <c r="W125" s="11">
        <f>IFERROR(VLOOKUP($B125,[1]октябрь!$B:$F,4, ),0)</f>
        <v>0</v>
      </c>
      <c r="X125" s="11">
        <f>IFERROR(VLOOKUP($B125,[1]октябрь!$B:$F,5, ),0)</f>
        <v>0</v>
      </c>
      <c r="Y125" s="11">
        <f>IFERROR(VLOOKUP($B125,[1]ноябрь!$B:$F,4, ),0)</f>
        <v>0</v>
      </c>
      <c r="Z125" s="11">
        <f>IFERROR(VLOOKUP($B125,[1]ноябрь!$B:$F,5, ),0)</f>
        <v>0</v>
      </c>
      <c r="AA125" s="11">
        <f>IFERROR(VLOOKUP($B125,[1]декабрь!$B:$F,4, ),0)</f>
        <v>0</v>
      </c>
      <c r="AB125" s="11">
        <f>IFERROR(VLOOKUP($B125,[1]декабрь!$B:$F,5, ),0)</f>
        <v>0</v>
      </c>
      <c r="AC125" s="12">
        <f t="shared" si="1"/>
        <v>0</v>
      </c>
    </row>
    <row r="126" spans="1:29" x14ac:dyDescent="0.25">
      <c r="A126" s="13" t="s">
        <v>144</v>
      </c>
      <c r="B126" s="10" t="s">
        <v>144</v>
      </c>
      <c r="C126" s="11">
        <f>IFERROR(VLOOKUP($B126,[1]январь!$B:$F,2, ),0)</f>
        <v>0</v>
      </c>
      <c r="D126" s="11">
        <f>IFERROR(VLOOKUP($B126,[1]январь!$B:$F,3, ),0)</f>
        <v>13059.64</v>
      </c>
      <c r="E126" s="11">
        <f>IFERROR(VLOOKUP($B126,[1]январь!$B:$F,4, ),0)</f>
        <v>2179.46</v>
      </c>
      <c r="F126" s="11">
        <f>IFERROR(VLOOKUP($B126,[1]январь!$B:$F,5, ),0)</f>
        <v>0</v>
      </c>
      <c r="G126" s="11">
        <f>IFERROR(VLOOKUP($B126,[1]февраль!$B:$F,4, ),0)</f>
        <v>3328.01</v>
      </c>
      <c r="H126" s="11">
        <f>IFERROR(VLOOKUP($B126,[1]февраль!$B:$F,5, ),0)</f>
        <v>0</v>
      </c>
      <c r="I126" s="11">
        <f>IFERROR(VLOOKUP($B126,[1]март!$B:$F,4, ),0)</f>
        <v>2126.0700000000002</v>
      </c>
      <c r="J126" s="11">
        <f>IFERROR(VLOOKUP($B126,[1]март!$B:$F,5, ),0)</f>
        <v>0</v>
      </c>
      <c r="K126" s="11">
        <f>IFERROR(VLOOKUP($B126,[1]апрель!$B:$F,4, ),0)</f>
        <v>1353.06</v>
      </c>
      <c r="L126" s="11">
        <f>IFERROR(VLOOKUP($B126,[1]апрель!$B:$F,5, ),0)</f>
        <v>0</v>
      </c>
      <c r="M126" s="11">
        <f>IFERROR(VLOOKUP($B126,[1]май!$B:$F,4, ),0)</f>
        <v>2716.08</v>
      </c>
      <c r="N126" s="11">
        <f>IFERROR(VLOOKUP($B126,[1]май!$B:$F,5, ),0)</f>
        <v>0</v>
      </c>
      <c r="O126" s="11">
        <f>IFERROR(VLOOKUP($B126,[1]июнь!$B:$F,4, ),0)</f>
        <v>2914.27</v>
      </c>
      <c r="P126" s="11">
        <f>IFERROR(VLOOKUP($B126,[1]июнь!$B:$F,5, ),0)</f>
        <v>5000</v>
      </c>
      <c r="Q126" s="11">
        <f>IFERROR(VLOOKUP($B126,[1]июль!$B:$F,4, ),0)</f>
        <v>4266.63</v>
      </c>
      <c r="R126" s="11">
        <f>IFERROR(VLOOKUP($B126,[1]июль!$B:$F,5, ),0)</f>
        <v>0</v>
      </c>
      <c r="S126" s="11">
        <f>IFERROR(VLOOKUP($B126,[1]август!$B:$F,4, ),0)</f>
        <v>4446.45</v>
      </c>
      <c r="T126" s="11">
        <f>IFERROR(VLOOKUP($B126,[1]август!$B:$F,5, ),0)</f>
        <v>0</v>
      </c>
      <c r="U126" s="11">
        <f>IFERROR(VLOOKUP($B126,[1]сентябрь!$B:$F,4, ),0)</f>
        <v>3799.86</v>
      </c>
      <c r="V126" s="11">
        <f>IFERROR(VLOOKUP($B126,[1]сентябрь!$B:$F,5, ),0)</f>
        <v>15000</v>
      </c>
      <c r="W126" s="11">
        <f>IFERROR(VLOOKUP($B126,[1]октябрь!$B:$F,4, ),0)</f>
        <v>4900.07</v>
      </c>
      <c r="X126" s="11">
        <f>IFERROR(VLOOKUP($B126,[1]октябрь!$B:$F,5, ),0)</f>
        <v>10000</v>
      </c>
      <c r="Y126" s="11">
        <f>IFERROR(VLOOKUP($B126,[1]ноябрь!$B:$F,4, ),0)</f>
        <v>4372.6499999999996</v>
      </c>
      <c r="Z126" s="11">
        <f>IFERROR(VLOOKUP($B126,[1]ноябрь!$B:$F,5, ),0)</f>
        <v>0</v>
      </c>
      <c r="AA126" s="11">
        <f>IFERROR(VLOOKUP($B126,[1]декабрь!$B:$F,4, ),0)</f>
        <v>3329.73</v>
      </c>
      <c r="AB126" s="11">
        <f>IFERROR(VLOOKUP($B126,[1]декабрь!$B:$F,5, ),0)</f>
        <v>0</v>
      </c>
      <c r="AC126" s="12">
        <f t="shared" si="1"/>
        <v>3327.2999999999929</v>
      </c>
    </row>
    <row r="127" spans="1:29" x14ac:dyDescent="0.25">
      <c r="A127" s="9" t="s">
        <v>145</v>
      </c>
      <c r="B127" s="10" t="s">
        <v>145</v>
      </c>
      <c r="C127" s="11">
        <f>IFERROR(VLOOKUP($B127,[1]январь!$B:$F,2, ),0)</f>
        <v>0</v>
      </c>
      <c r="D127" s="11">
        <f>IFERROR(VLOOKUP($B127,[1]январь!$B:$F,3, ),0)</f>
        <v>0</v>
      </c>
      <c r="E127" s="11">
        <f>IFERROR(VLOOKUP($B127,[1]январь!$B:$F,4, ),0)</f>
        <v>0</v>
      </c>
      <c r="F127" s="11">
        <f>IFERROR(VLOOKUP($B127,[1]январь!$B:$F,5, ),0)</f>
        <v>0</v>
      </c>
      <c r="G127" s="11">
        <f>IFERROR(VLOOKUP($B127,[1]февраль!$B:$F,4, ),0)</f>
        <v>0</v>
      </c>
      <c r="H127" s="11">
        <f>IFERROR(VLOOKUP($B127,[1]февраль!$B:$F,5, ),0)</f>
        <v>0</v>
      </c>
      <c r="I127" s="11">
        <f>IFERROR(VLOOKUP($B127,[1]март!$B:$F,4, ),0)</f>
        <v>0</v>
      </c>
      <c r="J127" s="11">
        <f>IFERROR(VLOOKUP($B127,[1]март!$B:$F,5, ),0)</f>
        <v>0</v>
      </c>
      <c r="K127" s="11">
        <f>IFERROR(VLOOKUP($B127,[1]апрель!$B:$F,4, ),0)</f>
        <v>0</v>
      </c>
      <c r="L127" s="11">
        <f>IFERROR(VLOOKUP($B127,[1]апрель!$B:$F,5, ),0)</f>
        <v>0</v>
      </c>
      <c r="M127" s="11">
        <f>IFERROR(VLOOKUP($B127,[1]май!$B:$F,4, ),0)</f>
        <v>0</v>
      </c>
      <c r="N127" s="11">
        <f>IFERROR(VLOOKUP($B127,[1]май!$B:$F,5, ),0)</f>
        <v>0</v>
      </c>
      <c r="O127" s="11">
        <f>IFERROR(VLOOKUP($B127,[1]июнь!$B:$F,4, ),0)</f>
        <v>0</v>
      </c>
      <c r="P127" s="11">
        <f>IFERROR(VLOOKUP($B127,[1]июнь!$B:$F,5, ),0)</f>
        <v>0</v>
      </c>
      <c r="Q127" s="11">
        <f>IFERROR(VLOOKUP($B127,[1]июль!$B:$F,4, ),0)</f>
        <v>0</v>
      </c>
      <c r="R127" s="11">
        <f>IFERROR(VLOOKUP($B127,[1]июль!$B:$F,5, ),0)</f>
        <v>0</v>
      </c>
      <c r="S127" s="11">
        <f>IFERROR(VLOOKUP($B127,[1]август!$B:$F,4, ),0)</f>
        <v>0</v>
      </c>
      <c r="T127" s="11">
        <f>IFERROR(VLOOKUP($B127,[1]август!$B:$F,5, ),0)</f>
        <v>0</v>
      </c>
      <c r="U127" s="11">
        <f>IFERROR(VLOOKUP($B127,[1]сентябрь!$B:$F,4, ),0)</f>
        <v>0</v>
      </c>
      <c r="V127" s="11">
        <f>IFERROR(VLOOKUP($B127,[1]сентябрь!$B:$F,5, ),0)</f>
        <v>0</v>
      </c>
      <c r="W127" s="11">
        <f>IFERROR(VLOOKUP($B127,[1]октябрь!$B:$F,4, ),0)</f>
        <v>0</v>
      </c>
      <c r="X127" s="11">
        <f>IFERROR(VLOOKUP($B127,[1]октябрь!$B:$F,5, ),0)</f>
        <v>0</v>
      </c>
      <c r="Y127" s="11">
        <f>IFERROR(VLOOKUP($B127,[1]ноябрь!$B:$F,4, ),0)</f>
        <v>0</v>
      </c>
      <c r="Z127" s="11">
        <f>IFERROR(VLOOKUP($B127,[1]ноябрь!$B:$F,5, ),0)</f>
        <v>0</v>
      </c>
      <c r="AA127" s="11">
        <f>IFERROR(VLOOKUP($B127,[1]декабрь!$B:$F,4, ),0)</f>
        <v>0</v>
      </c>
      <c r="AB127" s="11">
        <f>IFERROR(VLOOKUP($B127,[1]декабрь!$B:$F,5, ),0)</f>
        <v>0</v>
      </c>
      <c r="AC127" s="12">
        <f t="shared" si="1"/>
        <v>0</v>
      </c>
    </row>
    <row r="128" spans="1:29" x14ac:dyDescent="0.25">
      <c r="A128" s="13" t="s">
        <v>146</v>
      </c>
      <c r="B128" s="10" t="s">
        <v>146</v>
      </c>
      <c r="C128" s="11">
        <f>IFERROR(VLOOKUP($B128,[1]январь!$B:$F,2, ),0)</f>
        <v>0</v>
      </c>
      <c r="D128" s="11">
        <f>IFERROR(VLOOKUP($B128,[1]январь!$B:$F,3, ),0)</f>
        <v>0</v>
      </c>
      <c r="E128" s="11">
        <f>IFERROR(VLOOKUP($B128,[1]январь!$B:$F,4, ),0)</f>
        <v>0</v>
      </c>
      <c r="F128" s="11">
        <f>IFERROR(VLOOKUP($B128,[1]январь!$B:$F,5, ),0)</f>
        <v>0</v>
      </c>
      <c r="G128" s="11">
        <f>IFERROR(VLOOKUP($B128,[1]февраль!$B:$F,4, ),0)</f>
        <v>0</v>
      </c>
      <c r="H128" s="11">
        <f>IFERROR(VLOOKUP($B128,[1]февраль!$B:$F,5, ),0)</f>
        <v>0</v>
      </c>
      <c r="I128" s="11">
        <f>IFERROR(VLOOKUP($B128,[1]март!$B:$F,4, ),0)</f>
        <v>0</v>
      </c>
      <c r="J128" s="11">
        <f>IFERROR(VLOOKUP($B128,[1]март!$B:$F,5, ),0)</f>
        <v>0</v>
      </c>
      <c r="K128" s="11">
        <f>IFERROR(VLOOKUP($B128,[1]апрель!$B:$F,4, ),0)</f>
        <v>0</v>
      </c>
      <c r="L128" s="11">
        <f>IFERROR(VLOOKUP($B128,[1]апрель!$B:$F,5, ),0)</f>
        <v>0</v>
      </c>
      <c r="M128" s="11">
        <f>IFERROR(VLOOKUP($B128,[1]май!$B:$F,4, ),0)</f>
        <v>0</v>
      </c>
      <c r="N128" s="11">
        <f>IFERROR(VLOOKUP($B128,[1]май!$B:$F,5, ),0)</f>
        <v>0</v>
      </c>
      <c r="O128" s="11">
        <f>IFERROR(VLOOKUP($B128,[1]июнь!$B:$F,4, ),0)</f>
        <v>0</v>
      </c>
      <c r="P128" s="11">
        <f>IFERROR(VLOOKUP($B128,[1]июнь!$B:$F,5, ),0)</f>
        <v>0</v>
      </c>
      <c r="Q128" s="11">
        <f>IFERROR(VLOOKUP($B128,[1]июль!$B:$F,4, ),0)</f>
        <v>0</v>
      </c>
      <c r="R128" s="11">
        <f>IFERROR(VLOOKUP($B128,[1]июль!$B:$F,5, ),0)</f>
        <v>0</v>
      </c>
      <c r="S128" s="11">
        <f>IFERROR(VLOOKUP($B128,[1]август!$B:$F,4, ),0)</f>
        <v>0</v>
      </c>
      <c r="T128" s="11">
        <f>IFERROR(VLOOKUP($B128,[1]август!$B:$F,5, ),0)</f>
        <v>0</v>
      </c>
      <c r="U128" s="11">
        <f>IFERROR(VLOOKUP($B128,[1]сентябрь!$B:$F,4, ),0)</f>
        <v>0</v>
      </c>
      <c r="V128" s="11">
        <f>IFERROR(VLOOKUP($B128,[1]сентябрь!$B:$F,5, ),0)</f>
        <v>0</v>
      </c>
      <c r="W128" s="11">
        <f>IFERROR(VLOOKUP($B128,[1]октябрь!$B:$F,4, ),0)</f>
        <v>0</v>
      </c>
      <c r="X128" s="11">
        <f>IFERROR(VLOOKUP($B128,[1]октябрь!$B:$F,5, ),0)</f>
        <v>0</v>
      </c>
      <c r="Y128" s="11">
        <f>IFERROR(VLOOKUP($B128,[1]ноябрь!$B:$F,4, ),0)</f>
        <v>0</v>
      </c>
      <c r="Z128" s="11">
        <f>IFERROR(VLOOKUP($B128,[1]ноябрь!$B:$F,5, ),0)</f>
        <v>0</v>
      </c>
      <c r="AA128" s="11">
        <f>IFERROR(VLOOKUP($B128,[1]декабрь!$B:$F,4, ),0)</f>
        <v>0</v>
      </c>
      <c r="AB128" s="11">
        <f>IFERROR(VLOOKUP($B128,[1]декабрь!$B:$F,5, ),0)</f>
        <v>0</v>
      </c>
      <c r="AC128" s="12">
        <f t="shared" si="1"/>
        <v>0</v>
      </c>
    </row>
    <row r="129" spans="1:29" x14ac:dyDescent="0.25">
      <c r="A129" s="9" t="s">
        <v>147</v>
      </c>
      <c r="B129" s="10" t="s">
        <v>147</v>
      </c>
      <c r="C129" s="11">
        <f>IFERROR(VLOOKUP($B129,[1]январь!$B:$F,2, ),0)</f>
        <v>0</v>
      </c>
      <c r="D129" s="11">
        <f>IFERROR(VLOOKUP($B129,[1]январь!$B:$F,3, ),0)</f>
        <v>2581.64</v>
      </c>
      <c r="E129" s="11">
        <f>IFERROR(VLOOKUP($B129,[1]январь!$B:$F,4, ),0)</f>
        <v>2.4</v>
      </c>
      <c r="F129" s="11">
        <f>IFERROR(VLOOKUP($B129,[1]январь!$B:$F,5, ),0)</f>
        <v>0</v>
      </c>
      <c r="G129" s="11">
        <f>IFERROR(VLOOKUP($B129,[1]февраль!$B:$F,4, ),0)</f>
        <v>0.04</v>
      </c>
      <c r="H129" s="11">
        <f>IFERROR(VLOOKUP($B129,[1]февраль!$B:$F,5, ),0)</f>
        <v>0</v>
      </c>
      <c r="I129" s="11">
        <f>IFERROR(VLOOKUP($B129,[1]март!$B:$F,4, ),0)</f>
        <v>0</v>
      </c>
      <c r="J129" s="11">
        <f>IFERROR(VLOOKUP($B129,[1]март!$B:$F,5, ),0)</f>
        <v>0</v>
      </c>
      <c r="K129" s="11">
        <f>IFERROR(VLOOKUP($B129,[1]апрель!$B:$F,4, ),0)</f>
        <v>67.16</v>
      </c>
      <c r="L129" s="11">
        <f>IFERROR(VLOOKUP($B129,[1]апрель!$B:$F,5, ),0)</f>
        <v>0</v>
      </c>
      <c r="M129" s="11">
        <f>IFERROR(VLOOKUP($B129,[1]май!$B:$F,4, ),0)</f>
        <v>1240.82</v>
      </c>
      <c r="N129" s="11">
        <f>IFERROR(VLOOKUP($B129,[1]май!$B:$F,5, ),0)</f>
        <v>0</v>
      </c>
      <c r="O129" s="11">
        <f>IFERROR(VLOOKUP($B129,[1]июнь!$B:$F,4, ),0)</f>
        <v>1129.18</v>
      </c>
      <c r="P129" s="11">
        <f>IFERROR(VLOOKUP($B129,[1]июнь!$B:$F,5, ),0)</f>
        <v>0</v>
      </c>
      <c r="Q129" s="11">
        <f>IFERROR(VLOOKUP($B129,[1]июль!$B:$F,4, ),0)</f>
        <v>695.68</v>
      </c>
      <c r="R129" s="11">
        <f>IFERROR(VLOOKUP($B129,[1]июль!$B:$F,5, ),0)</f>
        <v>0</v>
      </c>
      <c r="S129" s="11">
        <f>IFERROR(VLOOKUP($B129,[1]август!$B:$F,4, ),0)</f>
        <v>509.07</v>
      </c>
      <c r="T129" s="11">
        <f>IFERROR(VLOOKUP($B129,[1]август!$B:$F,5, ),0)</f>
        <v>0</v>
      </c>
      <c r="U129" s="11">
        <f>IFERROR(VLOOKUP($B129,[1]сентябрь!$B:$F,4, ),0)</f>
        <v>544.87</v>
      </c>
      <c r="V129" s="11">
        <f>IFERROR(VLOOKUP($B129,[1]сентябрь!$B:$F,5, ),0)</f>
        <v>0</v>
      </c>
      <c r="W129" s="11">
        <f>IFERROR(VLOOKUP($B129,[1]октябрь!$B:$F,4, ),0)</f>
        <v>629.87</v>
      </c>
      <c r="X129" s="11">
        <f>IFERROR(VLOOKUP($B129,[1]октябрь!$B:$F,5, ),0)</f>
        <v>0</v>
      </c>
      <c r="Y129" s="11">
        <f>IFERROR(VLOOKUP($B129,[1]ноябрь!$B:$F,4, ),0)</f>
        <v>280.01</v>
      </c>
      <c r="Z129" s="11">
        <f>IFERROR(VLOOKUP($B129,[1]ноябрь!$B:$F,5, ),0)</f>
        <v>5000</v>
      </c>
      <c r="AA129" s="11">
        <f>IFERROR(VLOOKUP($B129,[1]декабрь!$B:$F,4, ),0)</f>
        <v>81.56</v>
      </c>
      <c r="AB129" s="11">
        <f>IFERROR(VLOOKUP($B129,[1]декабрь!$B:$F,5, ),0)</f>
        <v>0</v>
      </c>
      <c r="AC129" s="12">
        <f t="shared" si="1"/>
        <v>2400.9799999999991</v>
      </c>
    </row>
    <row r="130" spans="1:29" x14ac:dyDescent="0.25">
      <c r="A130" s="13" t="s">
        <v>148</v>
      </c>
      <c r="B130" s="10" t="s">
        <v>148</v>
      </c>
      <c r="C130" s="11">
        <f>IFERROR(VLOOKUP($B130,[1]январь!$B:$F,2, ),0)</f>
        <v>0</v>
      </c>
      <c r="D130" s="11">
        <f>IFERROR(VLOOKUP($B130,[1]январь!$B:$F,3, ),0)</f>
        <v>0</v>
      </c>
      <c r="E130" s="11">
        <f>IFERROR(VLOOKUP($B130,[1]январь!$B:$F,4, ),0)</f>
        <v>0</v>
      </c>
      <c r="F130" s="11">
        <f>IFERROR(VLOOKUP($B130,[1]январь!$B:$F,5, ),0)</f>
        <v>0</v>
      </c>
      <c r="G130" s="11">
        <f>IFERROR(VLOOKUP($B130,[1]февраль!$B:$F,4, ),0)</f>
        <v>0</v>
      </c>
      <c r="H130" s="11">
        <f>IFERROR(VLOOKUP($B130,[1]февраль!$B:$F,5, ),0)</f>
        <v>0</v>
      </c>
      <c r="I130" s="11">
        <f>IFERROR(VLOOKUP($B130,[1]март!$B:$F,4, ),0)</f>
        <v>0</v>
      </c>
      <c r="J130" s="11">
        <f>IFERROR(VLOOKUP($B130,[1]март!$B:$F,5, ),0)</f>
        <v>0</v>
      </c>
      <c r="K130" s="11">
        <f>IFERROR(VLOOKUP($B130,[1]апрель!$B:$F,4, ),0)</f>
        <v>0</v>
      </c>
      <c r="L130" s="11">
        <f>IFERROR(VLOOKUP($B130,[1]апрель!$B:$F,5, ),0)</f>
        <v>0</v>
      </c>
      <c r="M130" s="11">
        <f>IFERROR(VLOOKUP($B130,[1]май!$B:$F,4, ),0)</f>
        <v>0.04</v>
      </c>
      <c r="N130" s="11">
        <f>IFERROR(VLOOKUP($B130,[1]май!$B:$F,5, ),0)</f>
        <v>0</v>
      </c>
      <c r="O130" s="11">
        <f>IFERROR(VLOOKUP($B130,[1]июнь!$B:$F,4, ),0)</f>
        <v>0</v>
      </c>
      <c r="P130" s="11">
        <f>IFERROR(VLOOKUP($B130,[1]июнь!$B:$F,5, ),0)</f>
        <v>0</v>
      </c>
      <c r="Q130" s="11">
        <f>IFERROR(VLOOKUP($B130,[1]июль!$B:$F,4, ),0)</f>
        <v>0</v>
      </c>
      <c r="R130" s="11">
        <f>IFERROR(VLOOKUP($B130,[1]июль!$B:$F,5, ),0)</f>
        <v>0</v>
      </c>
      <c r="S130" s="11">
        <f>IFERROR(VLOOKUP($B130,[1]август!$B:$F,4, ),0)</f>
        <v>0</v>
      </c>
      <c r="T130" s="11">
        <f>IFERROR(VLOOKUP($B130,[1]август!$B:$F,5, ),0)</f>
        <v>0</v>
      </c>
      <c r="U130" s="11">
        <f>IFERROR(VLOOKUP($B130,[1]сентябрь!$B:$F,4, ),0)</f>
        <v>0</v>
      </c>
      <c r="V130" s="11">
        <f>IFERROR(VLOOKUP($B130,[1]сентябрь!$B:$F,5, ),0)</f>
        <v>0</v>
      </c>
      <c r="W130" s="11">
        <f>IFERROR(VLOOKUP($B130,[1]октябрь!$B:$F,4, ),0)</f>
        <v>0</v>
      </c>
      <c r="X130" s="11">
        <f>IFERROR(VLOOKUP($B130,[1]октябрь!$B:$F,5, ),0)</f>
        <v>0</v>
      </c>
      <c r="Y130" s="11">
        <f>IFERROR(VLOOKUP($B130,[1]ноябрь!$B:$F,4, ),0)</f>
        <v>0</v>
      </c>
      <c r="Z130" s="11">
        <f>IFERROR(VLOOKUP($B130,[1]ноябрь!$B:$F,5, ),0)</f>
        <v>0</v>
      </c>
      <c r="AA130" s="11">
        <f>IFERROR(VLOOKUP($B130,[1]декабрь!$B:$F,4, ),0)</f>
        <v>0</v>
      </c>
      <c r="AB130" s="11">
        <f>IFERROR(VLOOKUP($B130,[1]декабрь!$B:$F,5, ),0)</f>
        <v>0</v>
      </c>
      <c r="AC130" s="12">
        <f t="shared" si="1"/>
        <v>-0.04</v>
      </c>
    </row>
    <row r="131" spans="1:29" x14ac:dyDescent="0.25">
      <c r="A131" s="9" t="s">
        <v>149</v>
      </c>
      <c r="B131" s="10" t="s">
        <v>149</v>
      </c>
      <c r="C131" s="11">
        <f>IFERROR(VLOOKUP($B131,[1]январь!$B:$F,2, ),0)</f>
        <v>0</v>
      </c>
      <c r="D131" s="11">
        <f>IFERROR(VLOOKUP($B131,[1]январь!$B:$F,3, ),0)</f>
        <v>0</v>
      </c>
      <c r="E131" s="11">
        <f>IFERROR(VLOOKUP($B131,[1]январь!$B:$F,4, ),0)</f>
        <v>0</v>
      </c>
      <c r="F131" s="11">
        <f>IFERROR(VLOOKUP($B131,[1]январь!$B:$F,5, ),0)</f>
        <v>0</v>
      </c>
      <c r="G131" s="11">
        <f>IFERROR(VLOOKUP($B131,[1]февраль!$B:$F,4, ),0)</f>
        <v>0</v>
      </c>
      <c r="H131" s="11">
        <f>IFERROR(VLOOKUP($B131,[1]февраль!$B:$F,5, ),0)</f>
        <v>0</v>
      </c>
      <c r="I131" s="11">
        <f>IFERROR(VLOOKUP($B131,[1]март!$B:$F,4, ),0)</f>
        <v>0</v>
      </c>
      <c r="J131" s="11">
        <f>IFERROR(VLOOKUP($B131,[1]март!$B:$F,5, ),0)</f>
        <v>0</v>
      </c>
      <c r="K131" s="11">
        <f>IFERROR(VLOOKUP($B131,[1]апрель!$B:$F,4, ),0)</f>
        <v>0</v>
      </c>
      <c r="L131" s="11">
        <f>IFERROR(VLOOKUP($B131,[1]апрель!$B:$F,5, ),0)</f>
        <v>0</v>
      </c>
      <c r="M131" s="11">
        <f>IFERROR(VLOOKUP($B131,[1]май!$B:$F,4, ),0)</f>
        <v>0</v>
      </c>
      <c r="N131" s="11">
        <f>IFERROR(VLOOKUP($B131,[1]май!$B:$F,5, ),0)</f>
        <v>0</v>
      </c>
      <c r="O131" s="11">
        <f>IFERROR(VLOOKUP($B131,[1]июнь!$B:$F,4, ),0)</f>
        <v>0</v>
      </c>
      <c r="P131" s="11">
        <f>IFERROR(VLOOKUP($B131,[1]июнь!$B:$F,5, ),0)</f>
        <v>0</v>
      </c>
      <c r="Q131" s="11">
        <f>IFERROR(VLOOKUP($B131,[1]июль!$B:$F,4, ),0)</f>
        <v>0</v>
      </c>
      <c r="R131" s="11">
        <f>IFERROR(VLOOKUP($B131,[1]июль!$B:$F,5, ),0)</f>
        <v>0</v>
      </c>
      <c r="S131" s="11">
        <f>IFERROR(VLOOKUP($B131,[1]август!$B:$F,4, ),0)</f>
        <v>0</v>
      </c>
      <c r="T131" s="11">
        <f>IFERROR(VLOOKUP($B131,[1]август!$B:$F,5, ),0)</f>
        <v>0</v>
      </c>
      <c r="U131" s="11">
        <f>IFERROR(VLOOKUP($B131,[1]сентябрь!$B:$F,4, ),0)</f>
        <v>0</v>
      </c>
      <c r="V131" s="11">
        <f>IFERROR(VLOOKUP($B131,[1]сентябрь!$B:$F,5, ),0)</f>
        <v>0</v>
      </c>
      <c r="W131" s="11">
        <f>IFERROR(VLOOKUP($B131,[1]октябрь!$B:$F,4, ),0)</f>
        <v>0</v>
      </c>
      <c r="X131" s="11">
        <f>IFERROR(VLOOKUP($B131,[1]октябрь!$B:$F,5, ),0)</f>
        <v>0</v>
      </c>
      <c r="Y131" s="11">
        <f>IFERROR(VLOOKUP($B131,[1]ноябрь!$B:$F,4, ),0)</f>
        <v>0</v>
      </c>
      <c r="Z131" s="11">
        <f>IFERROR(VLOOKUP($B131,[1]ноябрь!$B:$F,5, ),0)</f>
        <v>0</v>
      </c>
      <c r="AA131" s="11">
        <f>IFERROR(VLOOKUP($B131,[1]декабрь!$B:$F,4, ),0)</f>
        <v>0</v>
      </c>
      <c r="AB131" s="11">
        <f>IFERROR(VLOOKUP($B131,[1]декабрь!$B:$F,5, ),0)</f>
        <v>0</v>
      </c>
      <c r="AC131" s="12">
        <f t="shared" si="1"/>
        <v>0</v>
      </c>
    </row>
    <row r="132" spans="1:29" x14ac:dyDescent="0.25">
      <c r="A132" s="13" t="s">
        <v>150</v>
      </c>
      <c r="B132" s="10" t="s">
        <v>150</v>
      </c>
      <c r="C132" s="11">
        <f>IFERROR(VLOOKUP($B132,[1]январь!$B:$F,2, ),0)</f>
        <v>0</v>
      </c>
      <c r="D132" s="11">
        <f>IFERROR(VLOOKUP($B132,[1]январь!$B:$F,3, ),0)</f>
        <v>0</v>
      </c>
      <c r="E132" s="11">
        <f>IFERROR(VLOOKUP($B132,[1]январь!$B:$F,4, ),0)</f>
        <v>0</v>
      </c>
      <c r="F132" s="11">
        <f>IFERROR(VLOOKUP($B132,[1]январь!$B:$F,5, ),0)</f>
        <v>0</v>
      </c>
      <c r="G132" s="11">
        <f>IFERROR(VLOOKUP($B132,[1]февраль!$B:$F,4, ),0)</f>
        <v>0</v>
      </c>
      <c r="H132" s="11">
        <f>IFERROR(VLOOKUP($B132,[1]февраль!$B:$F,5, ),0)</f>
        <v>0</v>
      </c>
      <c r="I132" s="11">
        <f>IFERROR(VLOOKUP($B132,[1]март!$B:$F,4, ),0)</f>
        <v>0</v>
      </c>
      <c r="J132" s="11">
        <f>IFERROR(VLOOKUP($B132,[1]март!$B:$F,5, ),0)</f>
        <v>0</v>
      </c>
      <c r="K132" s="11">
        <f>IFERROR(VLOOKUP($B132,[1]апрель!$B:$F,4, ),0)</f>
        <v>0</v>
      </c>
      <c r="L132" s="11">
        <f>IFERROR(VLOOKUP($B132,[1]апрель!$B:$F,5, ),0)</f>
        <v>0</v>
      </c>
      <c r="M132" s="11">
        <f>IFERROR(VLOOKUP($B132,[1]май!$B:$F,4, ),0)</f>
        <v>0</v>
      </c>
      <c r="N132" s="11">
        <f>IFERROR(VLOOKUP($B132,[1]май!$B:$F,5, ),0)</f>
        <v>0</v>
      </c>
      <c r="O132" s="11">
        <f>IFERROR(VLOOKUP($B132,[1]июнь!$B:$F,4, ),0)</f>
        <v>0</v>
      </c>
      <c r="P132" s="11">
        <f>IFERROR(VLOOKUP($B132,[1]июнь!$B:$F,5, ),0)</f>
        <v>0</v>
      </c>
      <c r="Q132" s="11">
        <f>IFERROR(VLOOKUP($B132,[1]июль!$B:$F,4, ),0)</f>
        <v>0</v>
      </c>
      <c r="R132" s="11">
        <f>IFERROR(VLOOKUP($B132,[1]июль!$B:$F,5, ),0)</f>
        <v>0</v>
      </c>
      <c r="S132" s="11">
        <f>IFERROR(VLOOKUP($B132,[1]август!$B:$F,4, ),0)</f>
        <v>0</v>
      </c>
      <c r="T132" s="11">
        <f>IFERROR(VLOOKUP($B132,[1]август!$B:$F,5, ),0)</f>
        <v>0</v>
      </c>
      <c r="U132" s="11">
        <f>IFERROR(VLOOKUP($B132,[1]сентябрь!$B:$F,4, ),0)</f>
        <v>0</v>
      </c>
      <c r="V132" s="11">
        <f>IFERROR(VLOOKUP($B132,[1]сентябрь!$B:$F,5, ),0)</f>
        <v>0</v>
      </c>
      <c r="W132" s="11">
        <f>IFERROR(VLOOKUP($B132,[1]октябрь!$B:$F,4, ),0)</f>
        <v>0</v>
      </c>
      <c r="X132" s="11">
        <f>IFERROR(VLOOKUP($B132,[1]октябрь!$B:$F,5, ),0)</f>
        <v>0</v>
      </c>
      <c r="Y132" s="11">
        <f>IFERROR(VLOOKUP($B132,[1]ноябрь!$B:$F,4, ),0)</f>
        <v>0</v>
      </c>
      <c r="Z132" s="11">
        <f>IFERROR(VLOOKUP($B132,[1]ноябрь!$B:$F,5, ),0)</f>
        <v>0</v>
      </c>
      <c r="AA132" s="11">
        <f>IFERROR(VLOOKUP($B132,[1]декабрь!$B:$F,4, ),0)</f>
        <v>0</v>
      </c>
      <c r="AB132" s="11">
        <f>IFERROR(VLOOKUP($B132,[1]декабрь!$B:$F,5, ),0)</f>
        <v>0</v>
      </c>
      <c r="AC132" s="12">
        <f t="shared" si="1"/>
        <v>0</v>
      </c>
    </row>
    <row r="133" spans="1:29" x14ac:dyDescent="0.25">
      <c r="A133" s="9" t="s">
        <v>151</v>
      </c>
      <c r="B133" s="10" t="s">
        <v>151</v>
      </c>
      <c r="C133" s="11">
        <f>IFERROR(VLOOKUP($B133,[1]январь!$B:$F,2, ),0)</f>
        <v>0</v>
      </c>
      <c r="D133" s="11">
        <f>IFERROR(VLOOKUP($B133,[1]январь!$B:$F,3, ),0)</f>
        <v>2487.0500000000002</v>
      </c>
      <c r="E133" s="11">
        <f>IFERROR(VLOOKUP($B133,[1]январь!$B:$F,4, ),0)</f>
        <v>383.29</v>
      </c>
      <c r="F133" s="11">
        <f>IFERROR(VLOOKUP($B133,[1]январь!$B:$F,5, ),0)</f>
        <v>0</v>
      </c>
      <c r="G133" s="11">
        <f>IFERROR(VLOOKUP($B133,[1]февраль!$B:$F,4, ),0)</f>
        <v>2166.33</v>
      </c>
      <c r="H133" s="11">
        <f>IFERROR(VLOOKUP($B133,[1]февраль!$B:$F,5, ),0)</f>
        <v>0</v>
      </c>
      <c r="I133" s="11">
        <f>IFERROR(VLOOKUP($B133,[1]март!$B:$F,4, ),0)</f>
        <v>7554.32</v>
      </c>
      <c r="J133" s="11">
        <f>IFERROR(VLOOKUP($B133,[1]март!$B:$F,5, ),0)</f>
        <v>8000</v>
      </c>
      <c r="K133" s="11">
        <f>IFERROR(VLOOKUP($B133,[1]апрель!$B:$F,4, ),0)</f>
        <v>716.78</v>
      </c>
      <c r="L133" s="11">
        <f>IFERROR(VLOOKUP($B133,[1]апрель!$B:$F,5, ),0)</f>
        <v>0</v>
      </c>
      <c r="M133" s="11">
        <f>IFERROR(VLOOKUP($B133,[1]май!$B:$F,4, ),0)</f>
        <v>263.22000000000003</v>
      </c>
      <c r="N133" s="11">
        <f>IFERROR(VLOOKUP($B133,[1]май!$B:$F,5, ),0)</f>
        <v>1000</v>
      </c>
      <c r="O133" s="11">
        <f>IFERROR(VLOOKUP($B133,[1]июнь!$B:$F,4, ),0)</f>
        <v>307.83</v>
      </c>
      <c r="P133" s="11">
        <f>IFERROR(VLOOKUP($B133,[1]июнь!$B:$F,5, ),0)</f>
        <v>0</v>
      </c>
      <c r="Q133" s="11">
        <f>IFERROR(VLOOKUP($B133,[1]июль!$B:$F,4, ),0)</f>
        <v>201.53</v>
      </c>
      <c r="R133" s="11">
        <f>IFERROR(VLOOKUP($B133,[1]июль!$B:$F,5, ),0)</f>
        <v>1000</v>
      </c>
      <c r="S133" s="11">
        <f>IFERROR(VLOOKUP($B133,[1]август!$B:$F,4, ),0)</f>
        <v>258.64</v>
      </c>
      <c r="T133" s="11">
        <f>IFERROR(VLOOKUP($B133,[1]август!$B:$F,5, ),0)</f>
        <v>0</v>
      </c>
      <c r="U133" s="11">
        <f>IFERROR(VLOOKUP($B133,[1]сентябрь!$B:$F,4, ),0)</f>
        <v>336.91</v>
      </c>
      <c r="V133" s="11">
        <f>IFERROR(VLOOKUP($B133,[1]сентябрь!$B:$F,5, ),0)</f>
        <v>0</v>
      </c>
      <c r="W133" s="11">
        <f>IFERROR(VLOOKUP($B133,[1]октябрь!$B:$F,4, ),0)</f>
        <v>430.63</v>
      </c>
      <c r="X133" s="11">
        <f>IFERROR(VLOOKUP($B133,[1]октябрь!$B:$F,5, ),0)</f>
        <v>1000</v>
      </c>
      <c r="Y133" s="11">
        <f>IFERROR(VLOOKUP($B133,[1]ноябрь!$B:$F,4, ),0)</f>
        <v>448.3</v>
      </c>
      <c r="Z133" s="11">
        <f>IFERROR(VLOOKUP($B133,[1]ноябрь!$B:$F,5, ),0)</f>
        <v>0</v>
      </c>
      <c r="AA133" s="11">
        <f>IFERROR(VLOOKUP($B133,[1]декабрь!$B:$F,4, ),0)</f>
        <v>1037.32</v>
      </c>
      <c r="AB133" s="11">
        <f>IFERROR(VLOOKUP($B133,[1]декабрь!$B:$F,5, ),0)</f>
        <v>2000</v>
      </c>
      <c r="AC133" s="12">
        <f t="shared" ref="AC133:AC139" si="2">IFERROR(D133,0)-IFERROR(C133,0)+IFERROR(F133,0)+IFERROR(H133,0)+IFERROR(J133,0)+IFERROR(L133,0)+IFERROR(N133,0)+IFERROR(P133,0)+IFERROR(R133,0)+IFERROR(T133,0)+IFERROR(V133,0)+IFERROR(X133,0)+IFERROR(Z133,0)+IFERROR(AB133,0)-IFERROR(AA133,0)-IFERROR(Y133,0)-IFERROR(W133,0)-IFERROR(U133,0)-IFERROR(S133,0)-IFERROR(Q133,0)-IFERROR(O133,0)-IFERROR(M133,0)-IFERROR(K133,0)-IFERROR(I133,0)-IFERROR(G133,0)-IFERROR(E133,0)</f>
        <v>1381.9500000000016</v>
      </c>
    </row>
    <row r="134" spans="1:29" x14ac:dyDescent="0.25">
      <c r="A134" s="13" t="s">
        <v>152</v>
      </c>
      <c r="B134" s="10" t="s">
        <v>152</v>
      </c>
      <c r="C134" s="11">
        <f>IFERROR(VLOOKUP($B134,[1]январь!$B:$F,2, ),0)</f>
        <v>532.1</v>
      </c>
      <c r="D134" s="11">
        <f>IFERROR(VLOOKUP($B134,[1]январь!$B:$F,3, ),0)</f>
        <v>0</v>
      </c>
      <c r="E134" s="11">
        <f>IFERROR(VLOOKUP($B134,[1]январь!$B:$F,4, ),0)</f>
        <v>0</v>
      </c>
      <c r="F134" s="11">
        <f>IFERROR(VLOOKUP($B134,[1]январь!$B:$F,5, ),0)</f>
        <v>0</v>
      </c>
      <c r="G134" s="11">
        <f>IFERROR(VLOOKUP($B134,[1]февраль!$B:$F,4, ),0)</f>
        <v>0</v>
      </c>
      <c r="H134" s="11">
        <f>IFERROR(VLOOKUP($B134,[1]февраль!$B:$F,5, ),0)</f>
        <v>0</v>
      </c>
      <c r="I134" s="11">
        <f>IFERROR(VLOOKUP($B134,[1]март!$B:$F,4, ),0)</f>
        <v>0</v>
      </c>
      <c r="J134" s="11">
        <f>IFERROR(VLOOKUP($B134,[1]март!$B:$F,5, ),0)</f>
        <v>0</v>
      </c>
      <c r="K134" s="11">
        <f>IFERROR(VLOOKUP($B134,[1]апрель!$B:$F,4, ),0)</f>
        <v>0.23</v>
      </c>
      <c r="L134" s="11">
        <f>IFERROR(VLOOKUP($B134,[1]апрель!$B:$F,5, ),0)</f>
        <v>0</v>
      </c>
      <c r="M134" s="11">
        <f>IFERROR(VLOOKUP($B134,[1]май!$B:$F,4, ),0)</f>
        <v>0</v>
      </c>
      <c r="N134" s="11">
        <f>IFERROR(VLOOKUP($B134,[1]май!$B:$F,5, ),0)</f>
        <v>700</v>
      </c>
      <c r="O134" s="11">
        <f>IFERROR(VLOOKUP($B134,[1]июнь!$B:$F,4, ),0)</f>
        <v>307.3</v>
      </c>
      <c r="P134" s="11">
        <f>IFERROR(VLOOKUP($B134,[1]июнь!$B:$F,5, ),0)</f>
        <v>0</v>
      </c>
      <c r="Q134" s="11">
        <f>IFERROR(VLOOKUP($B134,[1]июль!$B:$F,4, ),0)</f>
        <v>97.51</v>
      </c>
      <c r="R134" s="11">
        <f>IFERROR(VLOOKUP($B134,[1]июль!$B:$F,5, ),0)</f>
        <v>0</v>
      </c>
      <c r="S134" s="11">
        <f>IFERROR(VLOOKUP($B134,[1]август!$B:$F,4, ),0)</f>
        <v>0</v>
      </c>
      <c r="T134" s="11">
        <f>IFERROR(VLOOKUP($B134,[1]август!$B:$F,5, ),0)</f>
        <v>0</v>
      </c>
      <c r="U134" s="11">
        <f>IFERROR(VLOOKUP($B134,[1]сентябрь!$B:$F,4, ),0)</f>
        <v>12.63</v>
      </c>
      <c r="V134" s="11">
        <f>IFERROR(VLOOKUP($B134,[1]сентябрь!$B:$F,5, ),0)</f>
        <v>0</v>
      </c>
      <c r="W134" s="11">
        <f>IFERROR(VLOOKUP($B134,[1]октябрь!$B:$F,4, ),0)</f>
        <v>377.31</v>
      </c>
      <c r="X134" s="11">
        <f>IFERROR(VLOOKUP($B134,[1]октябрь!$B:$F,5, ),0)</f>
        <v>0</v>
      </c>
      <c r="Y134" s="11">
        <f>IFERROR(VLOOKUP($B134,[1]ноябрь!$B:$F,4, ),0)</f>
        <v>282.44</v>
      </c>
      <c r="Z134" s="11">
        <f>IFERROR(VLOOKUP($B134,[1]ноябрь!$B:$F,5, ),0)</f>
        <v>0</v>
      </c>
      <c r="AA134" s="11">
        <f>IFERROR(VLOOKUP($B134,[1]декабрь!$B:$F,4, ),0)</f>
        <v>0</v>
      </c>
      <c r="AB134" s="11">
        <f>IFERROR(VLOOKUP($B134,[1]декабрь!$B:$F,5, ),0)</f>
        <v>0</v>
      </c>
      <c r="AC134" s="12">
        <f t="shared" si="2"/>
        <v>-909.52</v>
      </c>
    </row>
    <row r="135" spans="1:29" x14ac:dyDescent="0.25">
      <c r="A135" s="9" t="s">
        <v>153</v>
      </c>
      <c r="B135" s="10" t="s">
        <v>153</v>
      </c>
      <c r="C135" s="11">
        <f>IFERROR(VLOOKUP($B135,[1]январь!$B:$F,2, ),0)</f>
        <v>0</v>
      </c>
      <c r="D135" s="11">
        <f>IFERROR(VLOOKUP($B135,[1]январь!$B:$F,3, ),0)</f>
        <v>5974.56</v>
      </c>
      <c r="E135" s="11">
        <f>IFERROR(VLOOKUP($B135,[1]январь!$B:$F,4, ),0)</f>
        <v>0</v>
      </c>
      <c r="F135" s="11">
        <f>IFERROR(VLOOKUP($B135,[1]январь!$B:$F,5, ),0)</f>
        <v>0</v>
      </c>
      <c r="G135" s="11">
        <f>IFERROR(VLOOKUP($B135,[1]февраль!$B:$F,4, ),0)</f>
        <v>0</v>
      </c>
      <c r="H135" s="11">
        <f>IFERROR(VLOOKUP($B135,[1]февраль!$B:$F,5, ),0)</f>
        <v>0</v>
      </c>
      <c r="I135" s="11">
        <f>IFERROR(VLOOKUP($B135,[1]март!$B:$F,4, ),0)</f>
        <v>0</v>
      </c>
      <c r="J135" s="11">
        <f>IFERROR(VLOOKUP($B135,[1]март!$B:$F,5, ),0)</f>
        <v>0</v>
      </c>
      <c r="K135" s="11">
        <f>IFERROR(VLOOKUP($B135,[1]апрель!$B:$F,4, ),0)</f>
        <v>0</v>
      </c>
      <c r="L135" s="11">
        <f>IFERROR(VLOOKUP($B135,[1]апрель!$B:$F,5, ),0)</f>
        <v>0</v>
      </c>
      <c r="M135" s="11">
        <f>IFERROR(VLOOKUP($B135,[1]май!$B:$F,4, ),0)</f>
        <v>0</v>
      </c>
      <c r="N135" s="11">
        <f>IFERROR(VLOOKUP($B135,[1]май!$B:$F,5, ),0)</f>
        <v>0</v>
      </c>
      <c r="O135" s="11">
        <f>IFERROR(VLOOKUP($B135,[1]июнь!$B:$F,4, ),0)</f>
        <v>0</v>
      </c>
      <c r="P135" s="11">
        <f>IFERROR(VLOOKUP($B135,[1]июнь!$B:$F,5, ),0)</f>
        <v>0</v>
      </c>
      <c r="Q135" s="11">
        <f>IFERROR(VLOOKUP($B135,[1]июль!$B:$F,4, ),0)</f>
        <v>0</v>
      </c>
      <c r="R135" s="11">
        <f>IFERROR(VLOOKUP($B135,[1]июль!$B:$F,5, ),0)</f>
        <v>0</v>
      </c>
      <c r="S135" s="11">
        <f>IFERROR(VLOOKUP($B135,[1]август!$B:$F,4, ),0)</f>
        <v>0</v>
      </c>
      <c r="T135" s="11">
        <f>IFERROR(VLOOKUP($B135,[1]август!$B:$F,5, ),0)</f>
        <v>0</v>
      </c>
      <c r="U135" s="11">
        <f>IFERROR(VLOOKUP($B135,[1]сентябрь!$B:$F,4, ),0)</f>
        <v>0</v>
      </c>
      <c r="V135" s="11">
        <f>IFERROR(VLOOKUP($B135,[1]сентябрь!$B:$F,5, ),0)</f>
        <v>0</v>
      </c>
      <c r="W135" s="11">
        <f>IFERROR(VLOOKUP($B135,[1]октябрь!$B:$F,4, ),0)</f>
        <v>0</v>
      </c>
      <c r="X135" s="11">
        <f>IFERROR(VLOOKUP($B135,[1]октябрь!$B:$F,5, ),0)</f>
        <v>0</v>
      </c>
      <c r="Y135" s="11">
        <f>IFERROR(VLOOKUP($B135,[1]ноябрь!$B:$F,4, ),0)</f>
        <v>1571.67</v>
      </c>
      <c r="Z135" s="11">
        <f>IFERROR(VLOOKUP($B135,[1]ноябрь!$B:$F,5, ),0)</f>
        <v>2000</v>
      </c>
      <c r="AA135" s="11">
        <f>IFERROR(VLOOKUP($B135,[1]декабрь!$B:$F,4, ),0)</f>
        <v>12687.55</v>
      </c>
      <c r="AB135" s="11">
        <f>IFERROR(VLOOKUP($B135,[1]декабрь!$B:$F,5, ),0)</f>
        <v>0</v>
      </c>
      <c r="AC135" s="12">
        <f t="shared" si="2"/>
        <v>-6284.6599999999989</v>
      </c>
    </row>
    <row r="136" spans="1:29" x14ac:dyDescent="0.25">
      <c r="A136" s="13" t="s">
        <v>154</v>
      </c>
      <c r="B136" s="10" t="s">
        <v>154</v>
      </c>
      <c r="C136" s="11">
        <f>IFERROR(VLOOKUP($B136,[1]январь!$B:$F,2, ),0)</f>
        <v>0</v>
      </c>
      <c r="D136" s="11">
        <f>IFERROR(VLOOKUP($B136,[1]январь!$B:$F,3, ),0)</f>
        <v>2025.89</v>
      </c>
      <c r="E136" s="11">
        <f>IFERROR(VLOOKUP($B136,[1]январь!$B:$F,4, ),0)</f>
        <v>9365.0499999999993</v>
      </c>
      <c r="F136" s="11">
        <f>IFERROR(VLOOKUP($B136,[1]январь!$B:$F,5, ),0)</f>
        <v>0</v>
      </c>
      <c r="G136" s="11">
        <f>IFERROR(VLOOKUP($B136,[1]февраль!$B:$F,4, ),0)</f>
        <v>10226.86</v>
      </c>
      <c r="H136" s="11">
        <f>IFERROR(VLOOKUP($B136,[1]февраль!$B:$F,5, ),0)</f>
        <v>0</v>
      </c>
      <c r="I136" s="11">
        <f>IFERROR(VLOOKUP($B136,[1]март!$B:$F,4, ),0)</f>
        <v>6892.36</v>
      </c>
      <c r="J136" s="11">
        <f>IFERROR(VLOOKUP($B136,[1]март!$B:$F,5, ),0)</f>
        <v>25000</v>
      </c>
      <c r="K136" s="11">
        <f>IFERROR(VLOOKUP($B136,[1]апрель!$B:$F,4, ),0)</f>
        <v>4512.78</v>
      </c>
      <c r="L136" s="11">
        <f>IFERROR(VLOOKUP($B136,[1]апрель!$B:$F,5, ),0)</f>
        <v>0</v>
      </c>
      <c r="M136" s="11">
        <f>IFERROR(VLOOKUP($B136,[1]май!$B:$F,4, ),0)</f>
        <v>4799.67</v>
      </c>
      <c r="N136" s="11">
        <f>IFERROR(VLOOKUP($B136,[1]май!$B:$F,5, ),0)</f>
        <v>0</v>
      </c>
      <c r="O136" s="11">
        <f>IFERROR(VLOOKUP($B136,[1]июнь!$B:$F,4, ),0)</f>
        <v>6105.54</v>
      </c>
      <c r="P136" s="11">
        <f>IFERROR(VLOOKUP($B136,[1]июнь!$B:$F,5, ),0)</f>
        <v>10000</v>
      </c>
      <c r="Q136" s="11">
        <f>IFERROR(VLOOKUP($B136,[1]июль!$B:$F,4, ),0)</f>
        <v>4208.22</v>
      </c>
      <c r="R136" s="11">
        <f>IFERROR(VLOOKUP($B136,[1]июль!$B:$F,5, ),0)</f>
        <v>0</v>
      </c>
      <c r="S136" s="11">
        <f>IFERROR(VLOOKUP($B136,[1]август!$B:$F,4, ),0)</f>
        <v>3649.88</v>
      </c>
      <c r="T136" s="11">
        <f>IFERROR(VLOOKUP($B136,[1]август!$B:$F,5, ),0)</f>
        <v>15000</v>
      </c>
      <c r="U136" s="11">
        <f>IFERROR(VLOOKUP($B136,[1]сентябрь!$B:$F,4, ),0)</f>
        <v>3371.05</v>
      </c>
      <c r="V136" s="11">
        <f>IFERROR(VLOOKUP($B136,[1]сентябрь!$B:$F,5, ),0)</f>
        <v>0</v>
      </c>
      <c r="W136" s="11">
        <f>IFERROR(VLOOKUP($B136,[1]октябрь!$B:$F,4, ),0)</f>
        <v>3652.82</v>
      </c>
      <c r="X136" s="11">
        <f>IFERROR(VLOOKUP($B136,[1]октябрь!$B:$F,5, ),0)</f>
        <v>1188</v>
      </c>
      <c r="Y136" s="11">
        <f>IFERROR(VLOOKUP($B136,[1]ноябрь!$B:$F,4, ),0)</f>
        <v>5980.74</v>
      </c>
      <c r="Z136" s="11">
        <f>IFERROR(VLOOKUP($B136,[1]ноябрь!$B:$F,5, ),0)</f>
        <v>0</v>
      </c>
      <c r="AA136" s="11">
        <f>IFERROR(VLOOKUP($B136,[1]декабрь!$B:$F,4, ),0)</f>
        <v>10852.59</v>
      </c>
      <c r="AB136" s="11">
        <f>IFERROR(VLOOKUP($B136,[1]декабрь!$B:$F,5, ),0)</f>
        <v>12000</v>
      </c>
      <c r="AC136" s="12">
        <f t="shared" si="2"/>
        <v>-8403.6699999999946</v>
      </c>
    </row>
    <row r="137" spans="1:29" x14ac:dyDescent="0.25">
      <c r="A137" s="9" t="s">
        <v>155</v>
      </c>
      <c r="B137" s="10" t="s">
        <v>155</v>
      </c>
      <c r="C137" s="11">
        <f>IFERROR(VLOOKUP($B137,[1]январь!$B:$F,2, ),0)</f>
        <v>0</v>
      </c>
      <c r="D137" s="11">
        <f>IFERROR(VLOOKUP($B137,[1]январь!$B:$F,3, ),0)</f>
        <v>142.01</v>
      </c>
      <c r="E137" s="11">
        <f>IFERROR(VLOOKUP($B137,[1]январь!$B:$F,4, ),0)</f>
        <v>0.12</v>
      </c>
      <c r="F137" s="11">
        <f>IFERROR(VLOOKUP($B137,[1]январь!$B:$F,5, ),0)</f>
        <v>0</v>
      </c>
      <c r="G137" s="11">
        <f>IFERROR(VLOOKUP($B137,[1]февраль!$B:$F,4, ),0)</f>
        <v>0</v>
      </c>
      <c r="H137" s="11">
        <f>IFERROR(VLOOKUP($B137,[1]февраль!$B:$F,5, ),0)</f>
        <v>0</v>
      </c>
      <c r="I137" s="11">
        <f>IFERROR(VLOOKUP($B137,[1]март!$B:$F,4, ),0)</f>
        <v>0</v>
      </c>
      <c r="J137" s="11">
        <f>IFERROR(VLOOKUP($B137,[1]март!$B:$F,5, ),0)</f>
        <v>0</v>
      </c>
      <c r="K137" s="11">
        <f>IFERROR(VLOOKUP($B137,[1]апрель!$B:$F,4, ),0)</f>
        <v>0</v>
      </c>
      <c r="L137" s="11">
        <f>IFERROR(VLOOKUP($B137,[1]апрель!$B:$F,5, ),0)</f>
        <v>0</v>
      </c>
      <c r="M137" s="11">
        <f>IFERROR(VLOOKUP($B137,[1]май!$B:$F,4, ),0)</f>
        <v>24.02</v>
      </c>
      <c r="N137" s="11">
        <f>IFERROR(VLOOKUP($B137,[1]май!$B:$F,5, ),0)</f>
        <v>0</v>
      </c>
      <c r="O137" s="11">
        <f>IFERROR(VLOOKUP($B137,[1]июнь!$B:$F,4, ),0)</f>
        <v>34.11</v>
      </c>
      <c r="P137" s="11">
        <f>IFERROR(VLOOKUP($B137,[1]июнь!$B:$F,5, ),0)</f>
        <v>0</v>
      </c>
      <c r="Q137" s="11">
        <f>IFERROR(VLOOKUP($B137,[1]июль!$B:$F,4, ),0)</f>
        <v>13.43</v>
      </c>
      <c r="R137" s="11">
        <f>IFERROR(VLOOKUP($B137,[1]июль!$B:$F,5, ),0)</f>
        <v>0</v>
      </c>
      <c r="S137" s="11">
        <f>IFERROR(VLOOKUP($B137,[1]август!$B:$F,4, ),0)</f>
        <v>3.58</v>
      </c>
      <c r="T137" s="11">
        <f>IFERROR(VLOOKUP($B137,[1]август!$B:$F,5, ),0)</f>
        <v>0</v>
      </c>
      <c r="U137" s="11">
        <f>IFERROR(VLOOKUP($B137,[1]сентябрь!$B:$F,4, ),0)</f>
        <v>27.64</v>
      </c>
      <c r="V137" s="11">
        <f>IFERROR(VLOOKUP($B137,[1]сентябрь!$B:$F,5, ),0)</f>
        <v>0</v>
      </c>
      <c r="W137" s="11">
        <f>IFERROR(VLOOKUP($B137,[1]октябрь!$B:$F,4, ),0)</f>
        <v>243.09</v>
      </c>
      <c r="X137" s="11">
        <f>IFERROR(VLOOKUP($B137,[1]октябрь!$B:$F,5, ),0)</f>
        <v>0</v>
      </c>
      <c r="Y137" s="11">
        <f>IFERROR(VLOOKUP($B137,[1]ноябрь!$B:$F,4, ),0)</f>
        <v>113.86</v>
      </c>
      <c r="Z137" s="11">
        <f>IFERROR(VLOOKUP($B137,[1]ноябрь!$B:$F,5, ),0)</f>
        <v>0</v>
      </c>
      <c r="AA137" s="11">
        <f>IFERROR(VLOOKUP($B137,[1]декабрь!$B:$F,4, ),0)</f>
        <v>21.06</v>
      </c>
      <c r="AB137" s="11">
        <f>IFERROR(VLOOKUP($B137,[1]декабрь!$B:$F,5, ),0)</f>
        <v>0</v>
      </c>
      <c r="AC137" s="12">
        <f t="shared" si="2"/>
        <v>-338.9</v>
      </c>
    </row>
    <row r="138" spans="1:29" x14ac:dyDescent="0.25">
      <c r="A138" s="13" t="s">
        <v>156</v>
      </c>
      <c r="B138" s="10" t="s">
        <v>156</v>
      </c>
      <c r="C138" s="11">
        <f>IFERROR(VLOOKUP($B138,[1]январь!$B:$F,2, ),0)</f>
        <v>0</v>
      </c>
      <c r="D138" s="11">
        <f>IFERROR(VLOOKUP($B138,[1]январь!$B:$F,3, ),0)</f>
        <v>203.7</v>
      </c>
      <c r="E138" s="11">
        <f>IFERROR(VLOOKUP($B138,[1]январь!$B:$F,4, ),0)</f>
        <v>0</v>
      </c>
      <c r="F138" s="11">
        <f>IFERROR(VLOOKUP($B138,[1]январь!$B:$F,5, ),0)</f>
        <v>0</v>
      </c>
      <c r="G138" s="11">
        <f>IFERROR(VLOOKUP($B138,[1]февраль!$B:$F,4, ),0)</f>
        <v>0</v>
      </c>
      <c r="H138" s="11">
        <f>IFERROR(VLOOKUP($B138,[1]февраль!$B:$F,5, ),0)</f>
        <v>0</v>
      </c>
      <c r="I138" s="11">
        <f>IFERROR(VLOOKUP($B138,[1]март!$B:$F,4, ),0)</f>
        <v>0</v>
      </c>
      <c r="J138" s="11">
        <f>IFERROR(VLOOKUP($B138,[1]март!$B:$F,5, ),0)</f>
        <v>0</v>
      </c>
      <c r="K138" s="11">
        <f>IFERROR(VLOOKUP($B138,[1]апрель!$B:$F,4, ),0)</f>
        <v>4.26</v>
      </c>
      <c r="L138" s="11">
        <f>IFERROR(VLOOKUP($B138,[1]апрель!$B:$F,5, ),0)</f>
        <v>0</v>
      </c>
      <c r="M138" s="11">
        <f>IFERROR(VLOOKUP($B138,[1]май!$B:$F,4, ),0)</f>
        <v>194.87</v>
      </c>
      <c r="N138" s="11">
        <f>IFERROR(VLOOKUP($B138,[1]май!$B:$F,5, ),0)</f>
        <v>0</v>
      </c>
      <c r="O138" s="11">
        <f>IFERROR(VLOOKUP($B138,[1]июнь!$B:$F,4, ),0)</f>
        <v>2696.98</v>
      </c>
      <c r="P138" s="11">
        <f>IFERROR(VLOOKUP($B138,[1]июнь!$B:$F,5, ),0)</f>
        <v>0</v>
      </c>
      <c r="Q138" s="11">
        <f>IFERROR(VLOOKUP($B138,[1]июль!$B:$F,4, ),0)</f>
        <v>927.83</v>
      </c>
      <c r="R138" s="11">
        <f>IFERROR(VLOOKUP($B138,[1]июль!$B:$F,5, ),0)</f>
        <v>2692.41</v>
      </c>
      <c r="S138" s="11">
        <f>IFERROR(VLOOKUP($B138,[1]август!$B:$F,4, ),0)</f>
        <v>184.04</v>
      </c>
      <c r="T138" s="11">
        <f>IFERROR(VLOOKUP($B138,[1]август!$B:$F,5, ),0)</f>
        <v>0</v>
      </c>
      <c r="U138" s="11">
        <f>IFERROR(VLOOKUP($B138,[1]сентябрь!$B:$F,4, ),0)</f>
        <v>53.9</v>
      </c>
      <c r="V138" s="11">
        <f>IFERROR(VLOOKUP($B138,[1]сентябрь!$B:$F,5, ),0)</f>
        <v>0</v>
      </c>
      <c r="W138" s="11">
        <f>IFERROR(VLOOKUP($B138,[1]октябрь!$B:$F,4, ),0)</f>
        <v>183.58</v>
      </c>
      <c r="X138" s="11">
        <f>IFERROR(VLOOKUP($B138,[1]октябрь!$B:$F,5, ),0)</f>
        <v>0</v>
      </c>
      <c r="Y138" s="11">
        <f>IFERROR(VLOOKUP($B138,[1]ноябрь!$B:$F,4, ),0)</f>
        <v>3.78</v>
      </c>
      <c r="Z138" s="11">
        <f>IFERROR(VLOOKUP($B138,[1]ноябрь!$B:$F,5, ),0)</f>
        <v>0</v>
      </c>
      <c r="AA138" s="11">
        <f>IFERROR(VLOOKUP($B138,[1]декабрь!$B:$F,4, ),0)</f>
        <v>0</v>
      </c>
      <c r="AB138" s="11">
        <f>IFERROR(VLOOKUP($B138,[1]декабрь!$B:$F,5, ),0)</f>
        <v>0</v>
      </c>
      <c r="AC138" s="12">
        <f t="shared" si="2"/>
        <v>-1353.1300000000003</v>
      </c>
    </row>
    <row r="139" spans="1:29" x14ac:dyDescent="0.25">
      <c r="A139" s="9" t="s">
        <v>157</v>
      </c>
      <c r="B139" s="10" t="s">
        <v>157</v>
      </c>
      <c r="C139" s="11">
        <f>IFERROR(VLOOKUP($B139,[1]январь!$B:$F,2, ),0)</f>
        <v>0</v>
      </c>
      <c r="D139" s="11">
        <f>IFERROR(VLOOKUP($B139,[1]январь!$B:$F,3, ),0)</f>
        <v>0</v>
      </c>
      <c r="E139" s="11">
        <f>IFERROR(VLOOKUP($B139,[1]январь!$B:$F,4, ),0)</f>
        <v>0</v>
      </c>
      <c r="F139" s="11">
        <f>IFERROR(VLOOKUP($B139,[1]январь!$B:$F,5, ),0)</f>
        <v>0</v>
      </c>
      <c r="G139" s="11">
        <f>IFERROR(VLOOKUP($B139,[1]февраль!$B:$F,4, ),0)</f>
        <v>0</v>
      </c>
      <c r="H139" s="11">
        <f>IFERROR(VLOOKUP($B139,[1]февраль!$B:$F,5, ),0)</f>
        <v>0</v>
      </c>
      <c r="I139" s="11">
        <f>IFERROR(VLOOKUP($B139,[1]март!$B:$F,4, ),0)</f>
        <v>0</v>
      </c>
      <c r="J139" s="11">
        <f>IFERROR(VLOOKUP($B139,[1]март!$B:$F,5, ),0)</f>
        <v>0</v>
      </c>
      <c r="K139" s="11">
        <f>IFERROR(VLOOKUP($B139,[1]апрель!$B:$F,4, ),0)</f>
        <v>0</v>
      </c>
      <c r="L139" s="11">
        <f>IFERROR(VLOOKUP($B139,[1]апрель!$B:$F,5, ),0)</f>
        <v>0</v>
      </c>
      <c r="M139" s="11">
        <f>IFERROR(VLOOKUP($B139,[1]май!$B:$F,4, ),0)</f>
        <v>0</v>
      </c>
      <c r="N139" s="11">
        <f>IFERROR(VLOOKUP($B139,[1]май!$B:$F,5, ),0)</f>
        <v>0</v>
      </c>
      <c r="O139" s="11">
        <f>IFERROR(VLOOKUP($B139,[1]июнь!$B:$F,4, ),0)</f>
        <v>0</v>
      </c>
      <c r="P139" s="11">
        <f>IFERROR(VLOOKUP($B139,[1]июнь!$B:$F,5, ),0)</f>
        <v>0</v>
      </c>
      <c r="Q139" s="11">
        <f>IFERROR(VLOOKUP($B139,[1]июль!$B:$F,4, ),0)</f>
        <v>0</v>
      </c>
      <c r="R139" s="11">
        <f>IFERROR(VLOOKUP($B139,[1]июль!$B:$F,5, ),0)</f>
        <v>0</v>
      </c>
      <c r="S139" s="11">
        <f>IFERROR(VLOOKUP($B139,[1]август!$B:$F,4, ),0)</f>
        <v>0</v>
      </c>
      <c r="T139" s="11">
        <f>IFERROR(VLOOKUP($B139,[1]август!$B:$F,5, ),0)</f>
        <v>0</v>
      </c>
      <c r="U139" s="11">
        <f>IFERROR(VLOOKUP($B139,[1]сентябрь!$B:$F,4, ),0)</f>
        <v>0</v>
      </c>
      <c r="V139" s="11">
        <f>IFERROR(VLOOKUP($B139,[1]сентябрь!$B:$F,5, ),0)</f>
        <v>0</v>
      </c>
      <c r="W139" s="11">
        <f>IFERROR(VLOOKUP($B139,[1]октябрь!$B:$F,4, ),0)</f>
        <v>0</v>
      </c>
      <c r="X139" s="11">
        <f>IFERROR(VLOOKUP($B139,[1]октябрь!$B:$F,5, ),0)</f>
        <v>0</v>
      </c>
      <c r="Y139" s="11">
        <f>IFERROR(VLOOKUP($B139,[1]ноябрь!$B:$F,4, ),0)</f>
        <v>0</v>
      </c>
      <c r="Z139" s="11">
        <f>IFERROR(VLOOKUP($B139,[1]ноябрь!$B:$F,5, ),0)</f>
        <v>0</v>
      </c>
      <c r="AA139" s="11">
        <f>IFERROR(VLOOKUP($B139,[1]декабрь!$B:$F,4, ),0)</f>
        <v>0</v>
      </c>
      <c r="AB139" s="11">
        <f>IFERROR(VLOOKUP($B139,[1]декабрь!$B:$F,5, ),0)</f>
        <v>0</v>
      </c>
      <c r="AC139" s="12">
        <f t="shared" si="2"/>
        <v>0</v>
      </c>
    </row>
    <row r="140" spans="1:29" x14ac:dyDescent="0.25">
      <c r="A140" s="14" t="s">
        <v>158</v>
      </c>
      <c r="B140" s="10" t="s">
        <v>15</v>
      </c>
      <c r="C140" s="15">
        <f>SUM(Таблица3[Столбец2])</f>
        <v>89778.23000000001</v>
      </c>
      <c r="D140" s="15">
        <f>SUM(Таблица3[Столбец3])</f>
        <v>220772.28000000003</v>
      </c>
      <c r="E140" s="15">
        <f>SUM(Таблица3[Столбец4])</f>
        <v>285480.57</v>
      </c>
      <c r="F140" s="15">
        <f>SUM(Таблица3[Столбец5])</f>
        <v>203132.19</v>
      </c>
      <c r="G140" s="15">
        <f>SUM(Таблица3[Столбец6])</f>
        <v>280568.53999999998</v>
      </c>
      <c r="H140" s="15">
        <f>SUM(Таблица3[Столбец7])</f>
        <v>293423.61999999994</v>
      </c>
      <c r="I140" s="15">
        <f>SUM(Таблица3[Столбец8])</f>
        <v>241484.38999999998</v>
      </c>
      <c r="J140" s="15">
        <f>SUM(Таблица3[Столбец9])</f>
        <v>250220.24</v>
      </c>
      <c r="K140" s="15">
        <f>SUM(Таблица3[Столбец10])</f>
        <v>180331.12999999998</v>
      </c>
      <c r="L140" s="15">
        <f>SUM(Таблица3[Столбец11])</f>
        <v>155231.09</v>
      </c>
      <c r="M140" s="15">
        <f>SUM(Таблица3[Столбец12])</f>
        <v>161345.01999999999</v>
      </c>
      <c r="N140" s="15">
        <f>SUM(Таблица3[Столбец13])</f>
        <v>190448.02000000002</v>
      </c>
      <c r="O140" s="15">
        <f>SUM(Таблица3[Столбец14])</f>
        <v>129074.82999999994</v>
      </c>
      <c r="P140" s="15">
        <f>SUM(Таблица3[Столбец15])</f>
        <v>109064.19</v>
      </c>
      <c r="Q140" s="15">
        <f>SUM(Таблица3[Столбец16])</f>
        <v>103283.25999999998</v>
      </c>
      <c r="R140" s="15">
        <f>SUM(Таблица3[Столбец17])</f>
        <v>136607.33000000002</v>
      </c>
      <c r="S140" s="15">
        <f>SUM(Таблица3[Столбец18])</f>
        <v>89694.28</v>
      </c>
      <c r="T140" s="15">
        <f>SUM(Таблица3[Столбец19])</f>
        <v>148964.55000000002</v>
      </c>
      <c r="U140" s="15">
        <f>SUM(Таблица3[Столбец20])</f>
        <v>85103.15999999996</v>
      </c>
      <c r="V140" s="15">
        <f>SUM(Таблица3[Столбец21])</f>
        <v>84283.920000000013</v>
      </c>
      <c r="W140" s="15">
        <f>SUM(Таблица3[Столбец22])</f>
        <v>109677.16000000002</v>
      </c>
      <c r="X140" s="15">
        <f>SUM(Таблица3[Столбец23])</f>
        <v>91840.989999999991</v>
      </c>
      <c r="Y140" s="15">
        <f>SUM(Таблица3[Столбец24])</f>
        <v>181965.44999999998</v>
      </c>
      <c r="Z140" s="15">
        <f>SUM(Таблица3[Столбец25])</f>
        <v>143270.29</v>
      </c>
      <c r="AA140" s="15">
        <f>SUM(Таблица3[Столбец26])</f>
        <v>415613.60000000003</v>
      </c>
      <c r="AB140" s="15">
        <f>SUM(Таблица3[Столбец27])</f>
        <v>252555.22</v>
      </c>
      <c r="AC140" s="15">
        <f>SUM(Таблица3[Столбец28])</f>
        <v>-73585.69</v>
      </c>
    </row>
  </sheetData>
  <sheetProtection algorithmName="SHA-512" hashValue="a1VEt7lcD1L3mnZXDUj/xmevzyzQXh5By07y2hgBkokOrxfHKDAcKxf4FBoJBUk7k3I+rk3WMeamNIigvBb7OA==" saltValue="LVlX8P+UsyyaY3Mi9o4axQ==" spinCount="100000" sheet="1" objects="1" scenarios="1"/>
  <mergeCells count="16">
    <mergeCell ref="W1:X1"/>
    <mergeCell ref="Y1:Z1"/>
    <mergeCell ref="AA1:AB1"/>
    <mergeCell ref="AC1:AC2"/>
    <mergeCell ref="K1:L1"/>
    <mergeCell ref="M1:N1"/>
    <mergeCell ref="O1:P1"/>
    <mergeCell ref="Q1:R1"/>
    <mergeCell ref="S1:T1"/>
    <mergeCell ref="U1:V1"/>
    <mergeCell ref="A1:A2"/>
    <mergeCell ref="B1:B2"/>
    <mergeCell ref="C1:D1"/>
    <mergeCell ref="E1:F1"/>
    <mergeCell ref="G1:H1"/>
    <mergeCell ref="I1:J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Lipatov Evgeniy</dc:creator>
  <cp:lastModifiedBy>Lipatov Evgeniy</cp:lastModifiedBy>
  <dcterms:created xsi:type="dcterms:W3CDTF">2018-01-15T14:56:50Z</dcterms:created>
  <dcterms:modified xsi:type="dcterms:W3CDTF">2018-01-15T14:57:06Z</dcterms:modified>
</cp:coreProperties>
</file>